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15" windowHeight="3360" tabRatio="689" firstSheet="4" activeTab="5"/>
  </bookViews>
  <sheets>
    <sheet name="Задвижки " sheetId="1" r:id="rId1"/>
    <sheet name="Вентили " sheetId="2" r:id="rId2"/>
    <sheet name="Клапаны" sheetId="3" r:id="rId3"/>
    <sheet name="Конденсатоотдвод " sheetId="4" r:id="rId4"/>
    <sheet name="Манометры " sheetId="5" r:id="rId5"/>
    <sheet name="КВр" sheetId="6" r:id="rId6"/>
    <sheet name="Золоуловители" sheetId="7" r:id="rId7"/>
    <sheet name="Фильтра" sheetId="8" r:id="rId8"/>
    <sheet name="ВДН " sheetId="9" r:id="rId9"/>
    <sheet name="ВДНХ " sheetId="10" r:id="rId10"/>
    <sheet name="ДН" sheetId="11" r:id="rId11"/>
    <sheet name="ДНХ" sheetId="12" r:id="rId12"/>
    <sheet name="ВПУ" sheetId="13" r:id="rId13"/>
    <sheet name="ВК(С)" sheetId="14" r:id="rId14"/>
    <sheet name="1Д" sheetId="15" r:id="rId15"/>
    <sheet name="СМ " sheetId="16" r:id="rId16"/>
    <sheet name="ЭЦВ " sheetId="17" r:id="rId17"/>
    <sheet name="К КМ " sheetId="18" r:id="rId18"/>
  </sheets>
  <externalReferences>
    <externalReference r:id="rId21"/>
  </externalReferences>
  <definedNames>
    <definedName name="Z_69EA7189_5C23_4258_9098_DF0F785B7416_.wvu.Cols" localSheetId="5" hidden="1">'КВр'!$U:$U</definedName>
    <definedName name="Z_69EA7189_5C23_4258_9098_DF0F785B7416_.wvu.PrintArea" localSheetId="5" hidden="1">'КВр'!$A$2:$U$23</definedName>
    <definedName name="Z_69EA7189_5C23_4258_9098_DF0F785B7416_.wvu.Rows" localSheetId="5" hidden="1">'КВр'!$8:$8,'КВр'!$24:$24</definedName>
    <definedName name="Z_871A0615_511C_45E7_9492_2B19DB1EC1A4_.wvu.Cols" localSheetId="5" hidden="1">'КВр'!$U:$U</definedName>
    <definedName name="Z_871A0615_511C_45E7_9492_2B19DB1EC1A4_.wvu.PrintArea" localSheetId="5" hidden="1">'КВр'!$A$2:$U$23</definedName>
    <definedName name="Z_871A0615_511C_45E7_9492_2B19DB1EC1A4_.wvu.Rows" localSheetId="5" hidden="1">'КВр'!$8:$8,'КВр'!$24:$24</definedName>
    <definedName name="Z_9E99C30C_A2AB_4E81_84B5_C6C73A093749_.wvu.Cols" localSheetId="5" hidden="1">'КВр'!$U:$U</definedName>
    <definedName name="Z_9E99C30C_A2AB_4E81_84B5_C6C73A093749_.wvu.PrintArea" localSheetId="5" hidden="1">'КВр'!$A$2:$U$23</definedName>
    <definedName name="Z_9E99C30C_A2AB_4E81_84B5_C6C73A093749_.wvu.Rows" localSheetId="5" hidden="1">'КВр'!$8:$8,'КВр'!$24:$24</definedName>
    <definedName name="_xlnm.Print_Area" localSheetId="8">'ВДН '!$A$1:$N$27</definedName>
    <definedName name="_xlnm.Print_Area" localSheetId="9">'ВДНХ '!$A$1:$N$49</definedName>
    <definedName name="_xlnm.Print_Area" localSheetId="1">'Вентили '!$A$1:$M$62</definedName>
    <definedName name="_xlnm.Print_Area" localSheetId="13">'ВК(С)'!$A$1:$E$61</definedName>
    <definedName name="_xlnm.Print_Area" localSheetId="12">'ВПУ'!$A$1:$J$17</definedName>
    <definedName name="_xlnm.Print_Area" localSheetId="10">'ДН'!$A$1:$N$22</definedName>
    <definedName name="_xlnm.Print_Area" localSheetId="11">'ДНХ'!$A$1:$N$49</definedName>
    <definedName name="_xlnm.Print_Area" localSheetId="0">'Задвижки '!$A$1:$N$52</definedName>
    <definedName name="_xlnm.Print_Area" localSheetId="6">'Золоуловители'!$A$1:$G$50</definedName>
    <definedName name="_xlnm.Print_Area" localSheetId="17">'К КМ '!$A$1:$H$42</definedName>
    <definedName name="_xlnm.Print_Area" localSheetId="5">'КВр'!$A$1:$S$28</definedName>
    <definedName name="_xlnm.Print_Area" localSheetId="2">'Клапаны'!$A$1:$N$50</definedName>
    <definedName name="_xlnm.Print_Area" localSheetId="15">'СМ '!$A$1:$D$124</definedName>
    <definedName name="_xlnm.Print_Area" localSheetId="7">'Фильтра'!$A$1:$L$25</definedName>
    <definedName name="_xlnm.Print_Area" localSheetId="16">'ЭЦВ '!$A$1:$F$53</definedName>
  </definedNames>
  <calcPr fullCalcOnLoad="1"/>
</workbook>
</file>

<file path=xl/sharedStrings.xml><?xml version="1.0" encoding="utf-8"?>
<sst xmlns="http://schemas.openxmlformats.org/spreadsheetml/2006/main" count="1881" uniqueCount="1099">
  <si>
    <t>Цена*</t>
  </si>
  <si>
    <t>Марка</t>
  </si>
  <si>
    <t>Ру</t>
  </si>
  <si>
    <t xml:space="preserve">Ру </t>
  </si>
  <si>
    <t>Ду</t>
  </si>
  <si>
    <t>под приварку</t>
  </si>
  <si>
    <t>100</t>
  </si>
  <si>
    <t>25ч940нж</t>
  </si>
  <si>
    <t>15кч16п</t>
  </si>
  <si>
    <t>150</t>
  </si>
  <si>
    <t>31ч6бр</t>
  </si>
  <si>
    <t>30ч6бр</t>
  </si>
  <si>
    <t>31ч17бр</t>
  </si>
  <si>
    <t>30ч15бр</t>
  </si>
  <si>
    <t>30ч3бр</t>
  </si>
  <si>
    <t>вода, пар  t=+225оС</t>
  </si>
  <si>
    <t>30ч906бр</t>
  </si>
  <si>
    <t>31ч917бр</t>
  </si>
  <si>
    <t>30ч915бр</t>
  </si>
  <si>
    <t>30кч70бр</t>
  </si>
  <si>
    <t xml:space="preserve">бензин, керосин, </t>
  </si>
  <si>
    <t xml:space="preserve"> вода  t=+100оС</t>
  </si>
  <si>
    <t>656023 г.Барнаул, ул.Г. Титова, д.35а, тел./факс: (3852) 28-93-04, 33-78-31.</t>
  </si>
  <si>
    <t>Тел.: 33-78-30, 69-73-10  E-mail: altaikotel@mail.ru</t>
  </si>
  <si>
    <t>ЗАДВИЖКИ СТАЛЬНЫЕ</t>
  </si>
  <si>
    <t>ЗАДВИЖКИ ЧУГУННЫЕ                          ЗАДВИЖКИ СТАЛЬНЫЕ</t>
  </si>
  <si>
    <t>30с41нж</t>
  </si>
  <si>
    <t xml:space="preserve">вода, пар, </t>
  </si>
  <si>
    <t>нефтепродукты  t=+425оС</t>
  </si>
  <si>
    <t>газ, нефтепродукты</t>
  </si>
  <si>
    <t>класс "А" t=+425оС</t>
  </si>
  <si>
    <t>вода, пар, нефть</t>
  </si>
  <si>
    <t>30с15нж</t>
  </si>
  <si>
    <t>нефтепро</t>
  </si>
  <si>
    <t>дукты</t>
  </si>
  <si>
    <t>t=+425оС</t>
  </si>
  <si>
    <t>30нж41нж</t>
  </si>
  <si>
    <t>30нж15нж</t>
  </si>
  <si>
    <t>30с999нж</t>
  </si>
  <si>
    <t>30с915нж</t>
  </si>
  <si>
    <t>31с18нж</t>
  </si>
  <si>
    <t>30с76нж</t>
  </si>
  <si>
    <t>масло t=+425оС</t>
  </si>
  <si>
    <t>30с941нж</t>
  </si>
  <si>
    <t>ВЕНТИЛИ ЧУГУННЫЕ</t>
  </si>
  <si>
    <t>Среда</t>
  </si>
  <si>
    <t>15кч33п</t>
  </si>
  <si>
    <t>пар</t>
  </si>
  <si>
    <t>вода,</t>
  </si>
  <si>
    <t>15ч75п</t>
  </si>
  <si>
    <t>агрес-</t>
  </si>
  <si>
    <t>сивная</t>
  </si>
  <si>
    <t>среда</t>
  </si>
  <si>
    <t xml:space="preserve"> t=+110оС</t>
  </si>
  <si>
    <t>15кч888р</t>
  </si>
  <si>
    <t>воздух</t>
  </si>
  <si>
    <t xml:space="preserve"> t=+45оС</t>
  </si>
  <si>
    <t>15кч892п</t>
  </si>
  <si>
    <t>вода, пар</t>
  </si>
  <si>
    <t xml:space="preserve"> t=+150оС</t>
  </si>
  <si>
    <t>ВЕНТИЛИ СТАЛЬНЫЕ</t>
  </si>
  <si>
    <t>15с51п</t>
  </si>
  <si>
    <t>аммиак,</t>
  </si>
  <si>
    <t>газ</t>
  </si>
  <si>
    <t xml:space="preserve"> t=+225оС</t>
  </si>
  <si>
    <t>15с18п</t>
  </si>
  <si>
    <t>15с22нж</t>
  </si>
  <si>
    <t>15с52нж</t>
  </si>
  <si>
    <t xml:space="preserve"> t=+400оС</t>
  </si>
  <si>
    <t xml:space="preserve">15с52нж </t>
  </si>
  <si>
    <t>с ответными</t>
  </si>
  <si>
    <t>фланцами</t>
  </si>
  <si>
    <t>15нж65п</t>
  </si>
  <si>
    <t>15нж65бк</t>
  </si>
  <si>
    <t xml:space="preserve"> t=+200оС</t>
  </si>
  <si>
    <t>15нж22нж</t>
  </si>
  <si>
    <t>15нж66нж</t>
  </si>
  <si>
    <t xml:space="preserve"> t=+420оС</t>
  </si>
  <si>
    <t>КЛАПАНЫ ОБРАТНЫЕ, ЗАТВОРЫ ПОВОРОТНЫЕ</t>
  </si>
  <si>
    <t>19ч21бр</t>
  </si>
  <si>
    <t>19ч21р</t>
  </si>
  <si>
    <t>t=+225оС</t>
  </si>
  <si>
    <t>t=+450оС</t>
  </si>
  <si>
    <t>19с53нж</t>
  </si>
  <si>
    <t>19с38нж</t>
  </si>
  <si>
    <t>19с47нж</t>
  </si>
  <si>
    <t>16нж10нж</t>
  </si>
  <si>
    <t>t=+200оС</t>
  </si>
  <si>
    <t>КЛАПАНЫ РЕГУЛИРУЮЩИЕ, ОТСЕЧНЫЕ</t>
  </si>
  <si>
    <t>t=+120оС</t>
  </si>
  <si>
    <t>КРПП</t>
  </si>
  <si>
    <t>t=+150оС</t>
  </si>
  <si>
    <t>КРП-50</t>
  </si>
  <si>
    <t>вода</t>
  </si>
  <si>
    <t>t=+180оС</t>
  </si>
  <si>
    <t>ЕСПА</t>
  </si>
  <si>
    <t>t=+220оС</t>
  </si>
  <si>
    <t>25ч38нж</t>
  </si>
  <si>
    <t>21ч10нж</t>
  </si>
  <si>
    <t>-15..+220</t>
  </si>
  <si>
    <t>вода, газ</t>
  </si>
  <si>
    <t>15с94бк</t>
  </si>
  <si>
    <t>аммиак</t>
  </si>
  <si>
    <t>-40..+150</t>
  </si>
  <si>
    <t>УРРД</t>
  </si>
  <si>
    <t>РК-1, РК-2</t>
  </si>
  <si>
    <t>22с32п, 22нж32п</t>
  </si>
  <si>
    <t>22нж79п</t>
  </si>
  <si>
    <t>25,40</t>
  </si>
  <si>
    <t>нефтепро-</t>
  </si>
  <si>
    <t>КЛАПАНЫ  ПРЕДОХРАНИТЕЛЬНЫЕ</t>
  </si>
  <si>
    <t>17с28нж</t>
  </si>
  <si>
    <t>1,5-3,5</t>
  </si>
  <si>
    <t>3,5-7</t>
  </si>
  <si>
    <t>7-10</t>
  </si>
  <si>
    <t>10-16</t>
  </si>
  <si>
    <t>жидкие и</t>
  </si>
  <si>
    <t>газообраз-</t>
  </si>
  <si>
    <t>ные среды</t>
  </si>
  <si>
    <t>-40..+450</t>
  </si>
  <si>
    <t>17с20нж</t>
  </si>
  <si>
    <t>17с21нж</t>
  </si>
  <si>
    <t>8-20</t>
  </si>
  <si>
    <t>17с22нж</t>
  </si>
  <si>
    <t>17с23нж</t>
  </si>
  <si>
    <t>80-20</t>
  </si>
  <si>
    <t xml:space="preserve">RBM с </t>
  </si>
  <si>
    <t>манометром</t>
  </si>
  <si>
    <t>1/2</t>
  </si>
  <si>
    <t>вода,пар</t>
  </si>
  <si>
    <t>t=+110оС</t>
  </si>
  <si>
    <t>17с11нж</t>
  </si>
  <si>
    <t>4-8</t>
  </si>
  <si>
    <t>8-16</t>
  </si>
  <si>
    <t>16,40</t>
  </si>
  <si>
    <t>нефте-</t>
  </si>
  <si>
    <t>продукты</t>
  </si>
  <si>
    <t>17с6нж</t>
  </si>
  <si>
    <t>17с7нж</t>
  </si>
  <si>
    <t>17нж7нж</t>
  </si>
  <si>
    <t>17б2бк</t>
  </si>
  <si>
    <t>4-6</t>
  </si>
  <si>
    <t>6-8</t>
  </si>
  <si>
    <t>КОНДЕНСАТООТВОДЧИКИ</t>
  </si>
  <si>
    <t>45с15нж</t>
  </si>
  <si>
    <t>конден-</t>
  </si>
  <si>
    <t>сат, пар</t>
  </si>
  <si>
    <t>t=+300оС</t>
  </si>
  <si>
    <t>15</t>
  </si>
  <si>
    <t>ТЕРМОМЕТРЫ</t>
  </si>
  <si>
    <t>АРЕОМЕТРЫ</t>
  </si>
  <si>
    <t>То</t>
  </si>
  <si>
    <t>Цена деления</t>
  </si>
  <si>
    <t>ТТЖМ-М</t>
  </si>
  <si>
    <t>(спирт)</t>
  </si>
  <si>
    <t>-30..+50</t>
  </si>
  <si>
    <t>0.. +100</t>
  </si>
  <si>
    <t>0.. +150</t>
  </si>
  <si>
    <t>0.. +200</t>
  </si>
  <si>
    <t>ТТ(ртуть)</t>
  </si>
  <si>
    <t>0.. +160</t>
  </si>
  <si>
    <t>+300</t>
  </si>
  <si>
    <t>+400</t>
  </si>
  <si>
    <t>СП-В</t>
  </si>
  <si>
    <t>0.. +120</t>
  </si>
  <si>
    <t>0..+150</t>
  </si>
  <si>
    <t>0..+200</t>
  </si>
  <si>
    <t>АНТ-1</t>
  </si>
  <si>
    <t>650-710</t>
  </si>
  <si>
    <t>710-770</t>
  </si>
  <si>
    <t>770-830</t>
  </si>
  <si>
    <t>830-890</t>
  </si>
  <si>
    <t>890-950</t>
  </si>
  <si>
    <t>950-1010</t>
  </si>
  <si>
    <t>1010-1070</t>
  </si>
  <si>
    <t>Плотн.,кг/м3</t>
  </si>
  <si>
    <t>для нефте-</t>
  </si>
  <si>
    <t>продуктов</t>
  </si>
  <si>
    <t>АНТ-2</t>
  </si>
  <si>
    <t>670-750</t>
  </si>
  <si>
    <t>750-830</t>
  </si>
  <si>
    <t>830-910</t>
  </si>
  <si>
    <t>990-1070</t>
  </si>
  <si>
    <t>№</t>
  </si>
  <si>
    <t>12кч11бк</t>
  </si>
  <si>
    <r>
      <t>Длинна,</t>
    </r>
    <r>
      <rPr>
        <b/>
        <sz val="8"/>
        <color indexed="8"/>
        <rFont val="Arial"/>
        <family val="2"/>
      </rPr>
      <t>мм</t>
    </r>
  </si>
  <si>
    <t>25</t>
  </si>
  <si>
    <t>7-8</t>
  </si>
  <si>
    <t>стекло</t>
  </si>
  <si>
    <t>Клингера</t>
  </si>
  <si>
    <t>140</t>
  </si>
  <si>
    <t>160</t>
  </si>
  <si>
    <t>190</t>
  </si>
  <si>
    <t>t=+250оС</t>
  </si>
  <si>
    <t>МАНОМЕТРЫ</t>
  </si>
  <si>
    <t>мм</t>
  </si>
  <si>
    <t>Предел</t>
  </si>
  <si>
    <t>измерен.</t>
  </si>
  <si>
    <t>Класс</t>
  </si>
  <si>
    <t>точн.</t>
  </si>
  <si>
    <t>Д.</t>
  </si>
  <si>
    <t>МП2-УУ2</t>
  </si>
  <si>
    <t>250</t>
  </si>
  <si>
    <t>пар,</t>
  </si>
  <si>
    <t xml:space="preserve">МП2-УУ2 </t>
  </si>
  <si>
    <t>КИС</t>
  </si>
  <si>
    <t>кисло-</t>
  </si>
  <si>
    <t>род</t>
  </si>
  <si>
    <t>МП3-У</t>
  </si>
  <si>
    <t>МП4-УУ2</t>
  </si>
  <si>
    <t>6</t>
  </si>
  <si>
    <t>2,5</t>
  </si>
  <si>
    <t>МП3А-УУ2</t>
  </si>
  <si>
    <t>ДМ 2018</t>
  </si>
  <si>
    <t>60</t>
  </si>
  <si>
    <t xml:space="preserve">ДМ 2029 </t>
  </si>
  <si>
    <t xml:space="preserve">ДМ 2010 </t>
  </si>
  <si>
    <t>электроконт.</t>
  </si>
  <si>
    <t>ДМ 2020</t>
  </si>
  <si>
    <t>10</t>
  </si>
  <si>
    <t>1,5</t>
  </si>
  <si>
    <t>ДМ2005СГ</t>
  </si>
  <si>
    <t>сигнал</t>
  </si>
  <si>
    <t>ДМ8010</t>
  </si>
  <si>
    <t>Кран</t>
  </si>
  <si>
    <t>11б38бк</t>
  </si>
  <si>
    <t>УКАЗАТЕЛИ УРОВНЯ</t>
  </si>
  <si>
    <t>СТЕКЛО КЛИНГЕРА</t>
  </si>
  <si>
    <t>16-25</t>
  </si>
  <si>
    <t>25-40</t>
  </si>
  <si>
    <t>18,5/3000</t>
  </si>
  <si>
    <t>37/3000</t>
  </si>
  <si>
    <t>30/3000</t>
  </si>
  <si>
    <t>45/3000</t>
  </si>
  <si>
    <t>37/1500</t>
  </si>
  <si>
    <t>К8/18</t>
  </si>
  <si>
    <t>1,5/3000</t>
  </si>
  <si>
    <t>2,2/3000</t>
  </si>
  <si>
    <t>К50-32-125</t>
  </si>
  <si>
    <t>КМ50-32-125</t>
  </si>
  <si>
    <t>К20/30</t>
  </si>
  <si>
    <t>4,0/3000</t>
  </si>
  <si>
    <t>5,5/3000</t>
  </si>
  <si>
    <t>К65-50-160</t>
  </si>
  <si>
    <t>КМ65-50-160</t>
  </si>
  <si>
    <t>К65-50-125</t>
  </si>
  <si>
    <t>КМ65-50-125</t>
  </si>
  <si>
    <t>К45/30</t>
  </si>
  <si>
    <t>7,5/3000</t>
  </si>
  <si>
    <t>К80-65-160</t>
  </si>
  <si>
    <t>КМ80-65-160</t>
  </si>
  <si>
    <t>11,0/3000</t>
  </si>
  <si>
    <t>К80-50-200</t>
  </si>
  <si>
    <t>КМ80-50-200</t>
  </si>
  <si>
    <t>К100-80-160</t>
  </si>
  <si>
    <t>КМ100-80-160</t>
  </si>
  <si>
    <t>К100-65-200</t>
  </si>
  <si>
    <t>КМ100-65-200</t>
  </si>
  <si>
    <t>К100-65-250</t>
  </si>
  <si>
    <t>К150-125-250</t>
  </si>
  <si>
    <t>18,5/1500</t>
  </si>
  <si>
    <t>К150-125-315</t>
  </si>
  <si>
    <t>К160/30</t>
  </si>
  <si>
    <t>К200-150-250</t>
  </si>
  <si>
    <t>К200-150-315</t>
  </si>
  <si>
    <t>К290/30</t>
  </si>
  <si>
    <t>Наименование</t>
  </si>
  <si>
    <t>Цена с НДС</t>
  </si>
  <si>
    <t>3855x2710x2220</t>
  </si>
  <si>
    <t>АИР355М4</t>
  </si>
  <si>
    <t>ВДН15Х-1500 об/мин</t>
  </si>
  <si>
    <t>3592x2710x2220</t>
  </si>
  <si>
    <t>4AM280S6</t>
  </si>
  <si>
    <t>ВДН15Х-1000 об/мин</t>
  </si>
  <si>
    <t>2595x2710x2220</t>
  </si>
  <si>
    <t>4AM280S8</t>
  </si>
  <si>
    <t>ВДН15Х-750 об/мин</t>
  </si>
  <si>
    <t>3285x2270x1970</t>
  </si>
  <si>
    <t>4АМ280М4</t>
  </si>
  <si>
    <t>ВДН13Х-1500 об/мин</t>
  </si>
  <si>
    <t>2995x2270x1970</t>
  </si>
  <si>
    <t>5A250S6</t>
  </si>
  <si>
    <t>ВДН13Х-1000 об/мин</t>
  </si>
  <si>
    <t>2945x2230x1880</t>
  </si>
  <si>
    <t>4АМ250М4</t>
  </si>
  <si>
    <t>ВДН12,5Х-1500 об/мин</t>
  </si>
  <si>
    <t>2705x2230x1880</t>
  </si>
  <si>
    <t>4A200L6</t>
  </si>
  <si>
    <t>ВДН12,5Х-1000 об/мин</t>
  </si>
  <si>
    <t>2680x2040x1775</t>
  </si>
  <si>
    <t>5А225М4</t>
  </si>
  <si>
    <t>ВДН11,2Х-1500 об/мин</t>
  </si>
  <si>
    <t>2675x2040x1775</t>
  </si>
  <si>
    <t>АИР180М6</t>
  </si>
  <si>
    <t>ВДН11,2Х-1000 об/мин</t>
  </si>
  <si>
    <t>2685x1825x1645</t>
  </si>
  <si>
    <t>АИР180М4</t>
  </si>
  <si>
    <t>ВДН10Х-1500 об/мин</t>
  </si>
  <si>
    <t>АИР160S6</t>
  </si>
  <si>
    <t>ВДН10Х-1000 об/мин</t>
  </si>
  <si>
    <t>2245x1647x1345</t>
  </si>
  <si>
    <t>4А160М4</t>
  </si>
  <si>
    <t>ВДН9Х-1500 об/мин</t>
  </si>
  <si>
    <t>2200x1647x1345</t>
  </si>
  <si>
    <t>4A160S6</t>
  </si>
  <si>
    <t>ВДН9Х-1000 об/мин</t>
  </si>
  <si>
    <t>2848x1420x1285</t>
  </si>
  <si>
    <t>4А280М2</t>
  </si>
  <si>
    <t>ВДН8,5-3000 об/мин</t>
  </si>
  <si>
    <t>2584x1420x1285</t>
  </si>
  <si>
    <t>4A250S2</t>
  </si>
  <si>
    <t>ВДН8,5-1-3000 об/мин</t>
  </si>
  <si>
    <t>2160x1470x1265</t>
  </si>
  <si>
    <t>4A160S4</t>
  </si>
  <si>
    <t>ВДН8Х-1500 об/мин</t>
  </si>
  <si>
    <t>ВДН8Х-1000 об/мин</t>
  </si>
  <si>
    <t>2125x1240x950</t>
  </si>
  <si>
    <t>4А180М2</t>
  </si>
  <si>
    <t>ВДН6,3Х-3000 об/мин</t>
  </si>
  <si>
    <t>4А112М4</t>
  </si>
  <si>
    <t>ВДН6,3Х-1500 об/мин</t>
  </si>
  <si>
    <t>4А112МА6</t>
  </si>
  <si>
    <t>ВДН6,3Х-1000 об/мин</t>
  </si>
  <si>
    <t>(LхВхН),мм</t>
  </si>
  <si>
    <t>Да Па</t>
  </si>
  <si>
    <t>х1000 м3/ч</t>
  </si>
  <si>
    <t xml:space="preserve"> мощность кВт</t>
  </si>
  <si>
    <t>двиг. кВт</t>
  </si>
  <si>
    <t>эл/двигателя</t>
  </si>
  <si>
    <t>Масса,кг</t>
  </si>
  <si>
    <t xml:space="preserve">Габариты </t>
  </si>
  <si>
    <t xml:space="preserve">Давл. </t>
  </si>
  <si>
    <t>Производительность</t>
  </si>
  <si>
    <t xml:space="preserve">Потр. </t>
  </si>
  <si>
    <t xml:space="preserve">Установл. мощность </t>
  </si>
  <si>
    <t xml:space="preserve">Тип </t>
  </si>
  <si>
    <t>Заводское обозначение</t>
  </si>
  <si>
    <t>Вентиляторы с ходовой частью</t>
  </si>
  <si>
    <t>605x515x570</t>
  </si>
  <si>
    <t>4AM250M4</t>
  </si>
  <si>
    <t>ДН13-1500 об/мин</t>
  </si>
  <si>
    <t>2080x2270x1990</t>
  </si>
  <si>
    <t>4AM200L6</t>
  </si>
  <si>
    <t>ДН13-1000 об/мин</t>
  </si>
  <si>
    <t>1815x2270x1990</t>
  </si>
  <si>
    <t>А02-91-4</t>
  </si>
  <si>
    <t>1745x2230x1820</t>
  </si>
  <si>
    <t>4AM250S4</t>
  </si>
  <si>
    <t>ДН12,5-1500 об/мин</t>
  </si>
  <si>
    <t>1626x2230x1820</t>
  </si>
  <si>
    <t xml:space="preserve">A200L6 
5A200L6
</t>
  </si>
  <si>
    <t>ДН12,5-1000 об/мин</t>
  </si>
  <si>
    <t>1505x2038x1685</t>
  </si>
  <si>
    <t xml:space="preserve">A200L4 
5A200L4
</t>
  </si>
  <si>
    <t>ДН11,2-1500 об/мин</t>
  </si>
  <si>
    <t>1477x2038x1685</t>
  </si>
  <si>
    <t xml:space="preserve">A200М6 
5A200M6
</t>
  </si>
  <si>
    <t>ДН11,2-1000 об/мин</t>
  </si>
  <si>
    <t>1360x1825x1485</t>
  </si>
  <si>
    <t xml:space="preserve">4AM180M4 
АИР180M4
</t>
  </si>
  <si>
    <t>ДН10-1500 об/мин</t>
  </si>
  <si>
    <t>1288x1825x1485</t>
  </si>
  <si>
    <t xml:space="preserve">4AM160S6 
АИР160S6
</t>
  </si>
  <si>
    <t>ДН10-1000 об/мин</t>
  </si>
  <si>
    <t>1205x1647x1368</t>
  </si>
  <si>
    <t xml:space="preserve">4AM160S4 
АИР160S4
</t>
  </si>
  <si>
    <t>ДН9-1500 об/мин</t>
  </si>
  <si>
    <t>ДН9-1000 об/мин</t>
  </si>
  <si>
    <t>1328x1317x1264</t>
  </si>
  <si>
    <t>ДН8-1500 об/мин</t>
  </si>
  <si>
    <t>1165x1470x1285</t>
  </si>
  <si>
    <t>ДН8-1000 об/мин</t>
  </si>
  <si>
    <t>ДН6,3-1500 об/мин</t>
  </si>
  <si>
    <t>1140x1100x1140</t>
  </si>
  <si>
    <t>ДН6,3-1000 об/мин</t>
  </si>
  <si>
    <t>1150x1240x1075</t>
  </si>
  <si>
    <t>4AM100S4</t>
  </si>
  <si>
    <t>Д-3,5М-1500 об/мин</t>
  </si>
  <si>
    <t>да Па</t>
  </si>
  <si>
    <t xml:space="preserve">Дымососы с посадкой рабочего колеса на вал двигателя </t>
  </si>
  <si>
    <t>420x393x569</t>
  </si>
  <si>
    <t>ВД2,7-3000 об/мин</t>
  </si>
  <si>
    <t>4А71В2</t>
  </si>
  <si>
    <t>4АМ80А4</t>
  </si>
  <si>
    <t>ВД2,7-1500 об/мин</t>
  </si>
  <si>
    <t>565x525x580</t>
  </si>
  <si>
    <t>АИР112М2</t>
  </si>
  <si>
    <t>ВД2,8-3000 об/мин</t>
  </si>
  <si>
    <t>500x525x580</t>
  </si>
  <si>
    <t>АИР100S4</t>
  </si>
  <si>
    <t>ВД2,8-1500 об/мин</t>
  </si>
  <si>
    <t>634x685x715</t>
  </si>
  <si>
    <t>4АМ132М2</t>
  </si>
  <si>
    <t>19ЦС-63-3000 об/мин</t>
  </si>
  <si>
    <t>728x775x804</t>
  </si>
  <si>
    <t>4AM160S2</t>
  </si>
  <si>
    <t>30ЦС-85-3000 об/мин</t>
  </si>
  <si>
    <t>ВДН13-1500 об/мин</t>
  </si>
  <si>
    <t>4AM250S6</t>
  </si>
  <si>
    <t>ВДН13-1000 об/мин</t>
  </si>
  <si>
    <t>4А250М4</t>
  </si>
  <si>
    <t>ВДН12,5-1500 об/мин</t>
  </si>
  <si>
    <t>A200L6</t>
  </si>
  <si>
    <t>ВДН12,5-1000 об/мин</t>
  </si>
  <si>
    <t>ВДН11,2-1500 об/мин</t>
  </si>
  <si>
    <t>А200М6</t>
  </si>
  <si>
    <t>ВДН11,2-1000 об/мин</t>
  </si>
  <si>
    <t>ВДН10-1500 об/мин</t>
  </si>
  <si>
    <t>ВДН10-1000 об/мин</t>
  </si>
  <si>
    <t>АИР160S4</t>
  </si>
  <si>
    <t>ВДН9-1500 об/мин</t>
  </si>
  <si>
    <t>ВДН9-1000 об/мин</t>
  </si>
  <si>
    <t>ВДН8-1500 об/мин</t>
  </si>
  <si>
    <t>ВДН8-1000 об/мин</t>
  </si>
  <si>
    <t>4А180М2УЗ</t>
  </si>
  <si>
    <t>ВДН6,3-3000 об/мин</t>
  </si>
  <si>
    <t>ВДН6,3-1500 об/мин</t>
  </si>
  <si>
    <t>ВДН6,3-1000 об/мин</t>
  </si>
  <si>
    <t>Вентиляторы с посадкой рабочего колеса на вал двигателя</t>
  </si>
  <si>
    <t>3745X2710X2220</t>
  </si>
  <si>
    <t>АИР355S4</t>
  </si>
  <si>
    <t>ДН15Х-1500 об/мин</t>
  </si>
  <si>
    <t>3510X2710X2220</t>
  </si>
  <si>
    <t>4A280S6</t>
  </si>
  <si>
    <t>ДН15Х-1000 об/мин</t>
  </si>
  <si>
    <t>3310x2710x2220</t>
  </si>
  <si>
    <t>4AM250M8</t>
  </si>
  <si>
    <t>ДН15Х-750  об/мин</t>
  </si>
  <si>
    <t>3040X2270X1970</t>
  </si>
  <si>
    <t>ДН13Х-1500 об/мин</t>
  </si>
  <si>
    <t>2895X2270X1970</t>
  </si>
  <si>
    <t>ДН13Х-1000 об/мин</t>
  </si>
  <si>
    <t>2850X2230X1880</t>
  </si>
  <si>
    <t>ДН12,5Х-1500 об/мин</t>
  </si>
  <si>
    <t>ДН12,5Х-1000 об/мин</t>
  </si>
  <si>
    <t>2730X2038X1775</t>
  </si>
  <si>
    <t>А200М4</t>
  </si>
  <si>
    <t>ДН11,2Х-1500 об/мин</t>
  </si>
  <si>
    <t>ДН11,2Х-1000 об/мин</t>
  </si>
  <si>
    <t>2685X1825X1645</t>
  </si>
  <si>
    <t>ДН10Х-1500 об/мин</t>
  </si>
  <si>
    <t>ДН10Х-1000 об/мин</t>
  </si>
  <si>
    <t>2200X1647X1345</t>
  </si>
  <si>
    <t>ДН9Х-1500 об/мин</t>
  </si>
  <si>
    <t>ДН9Х-1000 об/мин</t>
  </si>
  <si>
    <t>2160X1470X1265</t>
  </si>
  <si>
    <t>ДН8Х-1500 об/мин</t>
  </si>
  <si>
    <t>ДН8Х-1000 об/мин</t>
  </si>
  <si>
    <t>2125X1240X950</t>
  </si>
  <si>
    <t>ДН6,ЗХ-1500 об/мин</t>
  </si>
  <si>
    <t>ДН6,ЗХ-1000 об/мин</t>
  </si>
  <si>
    <t>Дымососы с ходовой частью</t>
  </si>
  <si>
    <t>-</t>
  </si>
  <si>
    <t>Наименование изделия</t>
  </si>
  <si>
    <t>Цена С НДС</t>
  </si>
  <si>
    <t>Высота</t>
  </si>
  <si>
    <t>Длина</t>
  </si>
  <si>
    <t>0,6 (6,0)</t>
  </si>
  <si>
    <t>Бак вытеснитель крепкой серной кислоты БНВ-1,6</t>
  </si>
  <si>
    <t>Блочная водоподготовительная установка ВПУ-12</t>
  </si>
  <si>
    <t>Блочная водоподготовительная установка ВПУ-6,0</t>
  </si>
  <si>
    <t>Блочная водоподготовительная установка ВПУ-3,0</t>
  </si>
  <si>
    <t>Блочная водоподготовительная установка ВПУ-2,5</t>
  </si>
  <si>
    <t>Блочная водоподготовительная установка ВПУ-1,0</t>
  </si>
  <si>
    <t>Условный диаметр (ширина)</t>
  </si>
  <si>
    <r>
      <t xml:space="preserve">Темпера тура среды, </t>
    </r>
    <r>
      <rPr>
        <vertAlign val="super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С, не более</t>
    </r>
  </si>
  <si>
    <r>
      <t>Рабочее давление, МПа (кгс/см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</si>
  <si>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Производительность, м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/ч</t>
    </r>
  </si>
  <si>
    <t>Масса в объеме заводской поставки не более, кг</t>
  </si>
  <si>
    <t>Габаритные размеры</t>
  </si>
  <si>
    <t>Техническая характеристика</t>
  </si>
  <si>
    <t>Водоподготовительное оборудование. ВПУ. Бак БНВ</t>
  </si>
  <si>
    <t>Высота, мм</t>
  </si>
  <si>
    <t>Ширина, мм</t>
  </si>
  <si>
    <t>Длина, мм</t>
  </si>
  <si>
    <t>00.8133.056 ТУ24.214-2003</t>
  </si>
  <si>
    <t>ФИПр-1,4-0,6-Na</t>
  </si>
  <si>
    <t>00.8133.058 ТУ 24.214-2003</t>
  </si>
  <si>
    <t>ФИПр-1,0-0,6-Nа</t>
  </si>
  <si>
    <t>00.8133.080 ТУ 24.214-2003</t>
  </si>
  <si>
    <t>ФИПр-0,7-0,6-Na</t>
  </si>
  <si>
    <t>00.8133.076 ТУ 24.214-2003</t>
  </si>
  <si>
    <t>ФИПр-0,5-0,6-Nа</t>
  </si>
  <si>
    <t>00.8133.079 ТУ 24.03.1561-89</t>
  </si>
  <si>
    <t>ФИПаII-2,0-0,6-Nа</t>
  </si>
  <si>
    <t>00.8133.078 ТУ 24.03.1561-89</t>
  </si>
  <si>
    <t>ФИПаI-2,0-0,6-Na</t>
  </si>
  <si>
    <t>00.8131.032 ТУ 24.119-94</t>
  </si>
  <si>
    <t>00.8131.031 ТУ24.119-94</t>
  </si>
  <si>
    <t>00.8133.047 ТУ24.119-94</t>
  </si>
  <si>
    <t>ФИПаII-1,4-0,6-Nа</t>
  </si>
  <si>
    <t>00.8133.046 ТУ24.119-94</t>
  </si>
  <si>
    <t>ФИПаI-1,4-0,6-Na</t>
  </si>
  <si>
    <t>00.8131.024 ТУ24.03.1561-89</t>
  </si>
  <si>
    <t>0.8131.023 ТУ24.03.1561-89</t>
  </si>
  <si>
    <t>00.8133.042 ТУ24.03.1561-89</t>
  </si>
  <si>
    <t>ФИПаII-1,0-0,6-Nа</t>
  </si>
  <si>
    <t>00.8133.041 ТУ24.03.1561-89</t>
  </si>
  <si>
    <t>ФИПаI-1,0-0,6-Nа</t>
  </si>
  <si>
    <t>00.8133.062 ТУ24.03.1561-89</t>
  </si>
  <si>
    <t>ФИПаI-0,7-0,6-Nа</t>
  </si>
  <si>
    <t>00.8135.029 ТУ 24.03.1561-89</t>
  </si>
  <si>
    <t>ФОВ-2,0-0,6</t>
  </si>
  <si>
    <t>00.8135.017 ТУ24.119-94</t>
  </si>
  <si>
    <t>ФОВ-1,4-0,6</t>
  </si>
  <si>
    <t>00.8135.014 ТУ24.03.1561-89</t>
  </si>
  <si>
    <t>ФОВ-1,0-0,6</t>
  </si>
  <si>
    <t>00.8135.028 ТУ24.03.1561-89</t>
  </si>
  <si>
    <t>ФОВ-0,7-0,6</t>
  </si>
  <si>
    <r>
      <t>Объем, м</t>
    </r>
    <r>
      <rPr>
        <vertAlign val="superscript"/>
        <sz val="10"/>
        <color indexed="8"/>
        <rFont val="Arial"/>
        <family val="2"/>
      </rPr>
      <t>3</t>
    </r>
  </si>
  <si>
    <t>Условный диаметр</t>
  </si>
  <si>
    <t>Фильтрующая загрузка</t>
  </si>
  <si>
    <t>Габаритные размеры, мм</t>
  </si>
  <si>
    <t>Масса в объеме заводской поставки, кг, не более</t>
  </si>
  <si>
    <r>
      <t xml:space="preserve">Температура среды, </t>
    </r>
    <r>
      <rPr>
        <vertAlign val="super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С</t>
    </r>
  </si>
  <si>
    <t>№ чертежа, ОСТ, ТУ</t>
  </si>
  <si>
    <t>Обозначение</t>
  </si>
  <si>
    <t>Водоподготовительное оборудование. Фильтры</t>
  </si>
  <si>
    <t xml:space="preserve">Комплект поставки котла: котельный блок, топочные дверки, ОУР либо колосники, вентилятор поддува, арматура в пределах котла, приборы безопасности.                                                                            </t>
  </si>
  <si>
    <t>Топочное устройство</t>
  </si>
  <si>
    <t>Гидравлическое сопротивление котла, Мпа</t>
  </si>
  <si>
    <r>
      <t xml:space="preserve">Температура уходящих газов, не более, </t>
    </r>
    <r>
      <rPr>
        <sz val="14"/>
        <rFont val="Arial Cyr"/>
        <family val="0"/>
      </rPr>
      <t>°</t>
    </r>
    <r>
      <rPr>
        <sz val="14"/>
        <rFont val="Arial"/>
        <family val="2"/>
      </rPr>
      <t>С</t>
    </r>
  </si>
  <si>
    <r>
      <t>температура 70-95</t>
    </r>
    <r>
      <rPr>
        <sz val="14"/>
        <rFont val="Arial Cyr"/>
        <family val="0"/>
      </rPr>
      <t>°С, давление 0,3-0,6 Мпа</t>
    </r>
  </si>
  <si>
    <t>Параметры рабочей среды</t>
  </si>
  <si>
    <t>Номиналный расход воды через котёл (м3/ч)</t>
  </si>
  <si>
    <t>КПД котла % / расход топлива (кг/ч)</t>
  </si>
  <si>
    <t>Бурый уголь Харанорский Б1 Q=2720 кКал/кг</t>
  </si>
  <si>
    <t>Каменный уголь Кузнецкий Д Q=5230 кКал/кг</t>
  </si>
  <si>
    <t>4,0(3,45)</t>
  </si>
  <si>
    <t>3,15(2,7)</t>
  </si>
  <si>
    <t>2,5(2,15)</t>
  </si>
  <si>
    <t>2,0(1,7)</t>
  </si>
  <si>
    <t>1,8(1,55)</t>
  </si>
  <si>
    <t>1,25(1,08)</t>
  </si>
  <si>
    <t>1,0(0,86)</t>
  </si>
  <si>
    <t>0,8(0,69)</t>
  </si>
  <si>
    <t>0,6(0,52)</t>
  </si>
  <si>
    <t>0,4(0,34)</t>
  </si>
  <si>
    <t>0,2(0,17)</t>
  </si>
  <si>
    <t>0,1(0,086)</t>
  </si>
  <si>
    <t>Теплопроизводительность котла, МВт(Гкал/ч)</t>
  </si>
  <si>
    <t>Марка котла</t>
  </si>
  <si>
    <t xml:space="preserve"> Водогрейные котлы КВ</t>
  </si>
  <si>
    <t>656023 г.Барнаул, ул.Г. Титова, д.35а, тел./факс: (3852) 33-78-30, 33-78-31.</t>
  </si>
  <si>
    <t>ФИПаI-1,0-0,6-Н1</t>
  </si>
  <si>
    <t>ФИПаII-1,0-0,6-Н1</t>
  </si>
  <si>
    <t>ФИПаI-1,4-0,6-Н2</t>
  </si>
  <si>
    <t>ФИПаII-1,4-0,6-Н2</t>
  </si>
  <si>
    <t>ВА132М4</t>
  </si>
  <si>
    <t>ВА132С4</t>
  </si>
  <si>
    <t>ВК(С)-5/24К-2Г</t>
  </si>
  <si>
    <t>ВК(С)-5/24Б-2Г</t>
  </si>
  <si>
    <t>4ВР112М4</t>
  </si>
  <si>
    <t>АИР112М4</t>
  </si>
  <si>
    <t>5,5</t>
  </si>
  <si>
    <t>ВК(С)-4/28К-2Г</t>
  </si>
  <si>
    <t>ВК(С)-4/28Б-2Г</t>
  </si>
  <si>
    <t>4ВР100Л4</t>
  </si>
  <si>
    <t>ВК(С)-2/26К-2Г</t>
  </si>
  <si>
    <t>ВК(С)-2/26Б-2Г</t>
  </si>
  <si>
    <t>4ВР80В4</t>
  </si>
  <si>
    <t>АИР80В4</t>
  </si>
  <si>
    <t>ВК(C)-1/16К-2Г</t>
  </si>
  <si>
    <t>4ВР90Л4</t>
  </si>
  <si>
    <t>2,2</t>
  </si>
  <si>
    <t>ВК(С)-1/16Б-2Г</t>
  </si>
  <si>
    <t>А180М4</t>
  </si>
  <si>
    <t>А180С4</t>
  </si>
  <si>
    <t>АИР160М4</t>
  </si>
  <si>
    <t>ВК(С)-10/45А</t>
  </si>
  <si>
    <t>АИР132М4</t>
  </si>
  <si>
    <t>АИР132С4</t>
  </si>
  <si>
    <t>ВК(С)-5/24К</t>
  </si>
  <si>
    <t>7,5</t>
  </si>
  <si>
    <t>ВК(С)-5/24Б</t>
  </si>
  <si>
    <t>ВК(С)-5/24(32)А</t>
  </si>
  <si>
    <t>ВК(С)-4/28К</t>
  </si>
  <si>
    <t>ВК(С)-4/28Б</t>
  </si>
  <si>
    <t>АИР100Л4</t>
  </si>
  <si>
    <t>ВК(С)-4/28А</t>
  </si>
  <si>
    <t>4</t>
  </si>
  <si>
    <t>ВК(С)-2/26К</t>
  </si>
  <si>
    <t>ВК(С)-2/26Б</t>
  </si>
  <si>
    <t>АИР100Л6</t>
  </si>
  <si>
    <t>ВК(С)-2/26А</t>
  </si>
  <si>
    <t>ВК(С)-1/16К</t>
  </si>
  <si>
    <t>ВК(С)-1/16Б</t>
  </si>
  <si>
    <t>ВК(С)-1/16А</t>
  </si>
  <si>
    <t>Цена ВКС                     с НДС</t>
  </si>
  <si>
    <t>Цена ВК             с НДС</t>
  </si>
  <si>
    <t>Марка э/дв.</t>
  </si>
  <si>
    <t>кВт</t>
  </si>
  <si>
    <t>Марка насоса</t>
  </si>
  <si>
    <t>договор.</t>
  </si>
  <si>
    <t>АН315В4</t>
  </si>
  <si>
    <t> 1Д630-125б</t>
  </si>
  <si>
    <t> АН355В4</t>
  </si>
  <si>
    <t> ЦH 400/210</t>
  </si>
  <si>
    <t>б/р</t>
  </si>
  <si>
    <t> 1Д630-125</t>
  </si>
  <si>
    <t>А250М6</t>
  </si>
  <si>
    <t> 1Д630-90б</t>
  </si>
  <si>
    <t>А280М4</t>
  </si>
  <si>
    <t> ЦH 400/105б</t>
  </si>
  <si>
    <t>АМН250М6</t>
  </si>
  <si>
    <t> 1Д630-90а</t>
  </si>
  <si>
    <t> АМН280М4</t>
  </si>
  <si>
    <t> ЦH 400/105а</t>
  </si>
  <si>
    <t>5АМ280С6</t>
  </si>
  <si>
    <t> АМ315М4</t>
  </si>
  <si>
    <t> ЦH 400/105</t>
  </si>
  <si>
    <t> 1Д630-90</t>
  </si>
  <si>
    <t>ДАВ-315-4У3</t>
  </si>
  <si>
    <t>2В250М2</t>
  </si>
  <si>
    <t> ЦH 160/112</t>
  </si>
  <si>
    <t xml:space="preserve"> 1Д630-90</t>
  </si>
  <si>
    <t>АМН250М4</t>
  </si>
  <si>
    <t> 1Д500-63б</t>
  </si>
  <si>
    <t> 2В225М2</t>
  </si>
  <si>
    <t> ЦH 90/100</t>
  </si>
  <si>
    <t>А280С4</t>
  </si>
  <si>
    <t> ЦН 90/100</t>
  </si>
  <si>
    <t> 1Д500-63а</t>
  </si>
  <si>
    <t>АН280В6</t>
  </si>
  <si>
    <t> 1Д1600-90б</t>
  </si>
  <si>
    <t>АМ315С4</t>
  </si>
  <si>
    <t> 1Д500-63</t>
  </si>
  <si>
    <t> А4-400ХК4</t>
  </si>
  <si>
    <t xml:space="preserve"> 1Д500-63</t>
  </si>
  <si>
    <t>А250М2</t>
  </si>
  <si>
    <t> 1Д315-71</t>
  </si>
  <si>
    <t> АМН315С6</t>
  </si>
  <si>
    <t> 1Д1600-90а</t>
  </si>
  <si>
    <t>АМН225М2</t>
  </si>
  <si>
    <t> А4-400Х4</t>
  </si>
  <si>
    <t>АМН250С2</t>
  </si>
  <si>
    <t> АМН315М6</t>
  </si>
  <si>
    <t> 1Д1600-90</t>
  </si>
  <si>
    <t>А280С2</t>
  </si>
  <si>
    <t> А4-400У4</t>
  </si>
  <si>
    <t xml:space="preserve"> 1Д315-71</t>
  </si>
  <si>
    <t xml:space="preserve"> 1Д1600-90</t>
  </si>
  <si>
    <t>А200Л2</t>
  </si>
  <si>
    <t> 1Д315-50б</t>
  </si>
  <si>
    <t> 1Д1250-125б</t>
  </si>
  <si>
    <t>А225М2</t>
  </si>
  <si>
    <t> 1Д315-50а</t>
  </si>
  <si>
    <t>А250С2</t>
  </si>
  <si>
    <t> 1Д315-50</t>
  </si>
  <si>
    <t> 1Д1250-125а</t>
  </si>
  <si>
    <t xml:space="preserve"> 1Д315-50</t>
  </si>
  <si>
    <t> ДА30-400У4</t>
  </si>
  <si>
    <t>А280М2</t>
  </si>
  <si>
    <t> 1Д250-125а</t>
  </si>
  <si>
    <t>А4-400У4</t>
  </si>
  <si>
    <t> 1Д1250-125</t>
  </si>
  <si>
    <t>А315С2</t>
  </si>
  <si>
    <t> 1Д250-125</t>
  </si>
  <si>
    <t>ДАЗО-450Х4</t>
  </si>
  <si>
    <t>АН280А2</t>
  </si>
  <si>
    <t xml:space="preserve"> 1Д1250-125</t>
  </si>
  <si>
    <t>1Д250-125</t>
  </si>
  <si>
    <t> 1Д1250-63б</t>
  </si>
  <si>
    <t> 1Д200-90б</t>
  </si>
  <si>
    <t> 1Д1250-63а</t>
  </si>
  <si>
    <t> 1Д200-90а</t>
  </si>
  <si>
    <t>ДАВ-250-4У3</t>
  </si>
  <si>
    <t> 1Д200-90</t>
  </si>
  <si>
    <t> 1Д1250-63</t>
  </si>
  <si>
    <t>АН355А4</t>
  </si>
  <si>
    <t xml:space="preserve"> 1Д200-90</t>
  </si>
  <si>
    <t>А200Л4</t>
  </si>
  <si>
    <t> Д320-50б</t>
  </si>
  <si>
    <t xml:space="preserve"> 1Д1250-63</t>
  </si>
  <si>
    <t>5АН200М4</t>
  </si>
  <si>
    <t> 1Д800-56б</t>
  </si>
  <si>
    <t>А225М4</t>
  </si>
  <si>
    <t> Д320-50а</t>
  </si>
  <si>
    <t>А250С4</t>
  </si>
  <si>
    <t> Д320-50</t>
  </si>
  <si>
    <t> 1Д800-56а</t>
  </si>
  <si>
    <t>АМН225М4</t>
  </si>
  <si>
    <t>АМ315М4</t>
  </si>
  <si>
    <t> 1Д800-56</t>
  </si>
  <si>
    <t xml:space="preserve"> Д320-50</t>
  </si>
  <si>
    <t xml:space="preserve"> 1Д800-56</t>
  </si>
  <si>
    <t> Д200-36б</t>
  </si>
  <si>
    <t> 1Д630-125а</t>
  </si>
  <si>
    <t>4АМН180С4</t>
  </si>
  <si>
    <t> Д200-36а</t>
  </si>
  <si>
    <t>АН355В4</t>
  </si>
  <si>
    <t> Д200-36</t>
  </si>
  <si>
    <t>А4-400ХК4</t>
  </si>
  <si>
    <t xml:space="preserve"> Д200-36</t>
  </si>
  <si>
    <t> Цена</t>
  </si>
  <si>
    <t>Марка эл/дв</t>
  </si>
  <si>
    <t> Марка насоса</t>
  </si>
  <si>
    <t>А200М4(фл)</t>
  </si>
  <si>
    <t>СДВ 250/22,5</t>
  </si>
  <si>
    <t>СДВ 160/45</t>
  </si>
  <si>
    <t>СДВ 80/18</t>
  </si>
  <si>
    <t>А315S6</t>
  </si>
  <si>
    <t>СД 800/32б</t>
  </si>
  <si>
    <t>А315М6</t>
  </si>
  <si>
    <t>СД 800/32а</t>
  </si>
  <si>
    <t>А355S6</t>
  </si>
  <si>
    <t>СД 800/32</t>
  </si>
  <si>
    <t xml:space="preserve">СД 800/32 </t>
  </si>
  <si>
    <t>А315S4</t>
  </si>
  <si>
    <t>СД 450/95-2б</t>
  </si>
  <si>
    <t>А315М4</t>
  </si>
  <si>
    <t>СД 450/95-2а</t>
  </si>
  <si>
    <t>А355S4</t>
  </si>
  <si>
    <t>СД 450/95-2</t>
  </si>
  <si>
    <t xml:space="preserve">СД 450/95-2 </t>
  </si>
  <si>
    <t>А250М4</t>
  </si>
  <si>
    <t>СД 450/56б</t>
  </si>
  <si>
    <t>А280S4</t>
  </si>
  <si>
    <t>СД 450/56а</t>
  </si>
  <si>
    <t>СД 450/56</t>
  </si>
  <si>
    <t xml:space="preserve">СД 450/56 </t>
  </si>
  <si>
    <t>А250S6</t>
  </si>
  <si>
    <t>СД 450/22,5 б</t>
  </si>
  <si>
    <t>СД 450/22,5 а</t>
  </si>
  <si>
    <t>А280S6</t>
  </si>
  <si>
    <t>СД 450/22,5</t>
  </si>
  <si>
    <t xml:space="preserve">СД 450/22,5 </t>
  </si>
  <si>
    <t>АИР180S4</t>
  </si>
  <si>
    <t>СД 250/22,5 б</t>
  </si>
  <si>
    <t>СД 250/22,5 а</t>
  </si>
  <si>
    <t>СД 250/22,5</t>
  </si>
  <si>
    <t>СД 160/45 б</t>
  </si>
  <si>
    <t>СД 160/45 а</t>
  </si>
  <si>
    <t>СД 160/45</t>
  </si>
  <si>
    <t>АИР132М6</t>
  </si>
  <si>
    <t>СД 160/10б</t>
  </si>
  <si>
    <t>СД 160/10а</t>
  </si>
  <si>
    <t>СД 160/10</t>
  </si>
  <si>
    <t>АИР160М2</t>
  </si>
  <si>
    <t>СД 100/40 б</t>
  </si>
  <si>
    <t>АИР180S2</t>
  </si>
  <si>
    <t>СД 100/40 а</t>
  </si>
  <si>
    <t>АИР180М2</t>
  </si>
  <si>
    <t>СД 100/40</t>
  </si>
  <si>
    <t>СД 80/32б</t>
  </si>
  <si>
    <t>СД 80/32а</t>
  </si>
  <si>
    <t>СД 80/32</t>
  </si>
  <si>
    <t>АИР132S4</t>
  </si>
  <si>
    <t>СД 80/18б</t>
  </si>
  <si>
    <t>СД 80/18а</t>
  </si>
  <si>
    <t>СД 80/18</t>
  </si>
  <si>
    <t>СД 70/80 б</t>
  </si>
  <si>
    <t>СД 70/80 а</t>
  </si>
  <si>
    <t>СД 70/80</t>
  </si>
  <si>
    <t>АИР160S2</t>
  </si>
  <si>
    <t>СД 50/56 б</t>
  </si>
  <si>
    <t>СД 50/56 а</t>
  </si>
  <si>
    <t xml:space="preserve">СД 50/56 </t>
  </si>
  <si>
    <t>СД 50/56</t>
  </si>
  <si>
    <t>АИР90L4</t>
  </si>
  <si>
    <t>СД 50/10б</t>
  </si>
  <si>
    <t>СД 50/10а</t>
  </si>
  <si>
    <t>АИР100L4</t>
  </si>
  <si>
    <t>СД 50/10</t>
  </si>
  <si>
    <t>АИР100L2</t>
  </si>
  <si>
    <t>СД 32/4б</t>
  </si>
  <si>
    <t>СД 32/40а</t>
  </si>
  <si>
    <t>АИР132М2</t>
  </si>
  <si>
    <t>СД 32/40</t>
  </si>
  <si>
    <t>СД 25/14 б</t>
  </si>
  <si>
    <t>СД 25/14 а</t>
  </si>
  <si>
    <t>СД 25/14</t>
  </si>
  <si>
    <t>АИР80В2</t>
  </si>
  <si>
    <t>СД 16/25 б</t>
  </si>
  <si>
    <t>АИР90L2</t>
  </si>
  <si>
    <t>СД 16/25 а</t>
  </si>
  <si>
    <t>АИР100S2</t>
  </si>
  <si>
    <t>СД 16/25</t>
  </si>
  <si>
    <t>АИР80А4</t>
  </si>
  <si>
    <t>СД 16/10б</t>
  </si>
  <si>
    <t>АИР8ОА4</t>
  </si>
  <si>
    <t>СД 16/10а</t>
  </si>
  <si>
    <t>АИР8ОВ4</t>
  </si>
  <si>
    <t>СД 16/10</t>
  </si>
  <si>
    <t xml:space="preserve">СД 16/10 </t>
  </si>
  <si>
    <t xml:space="preserve">                                                        Фекальные насосы СД</t>
  </si>
  <si>
    <t>1СМ50-32-125/2-М</t>
  </si>
  <si>
    <t>1СМ32-20-125/2-М</t>
  </si>
  <si>
    <t>СМ200-150-540/4</t>
  </si>
  <si>
    <t>СМ200-150-400-4</t>
  </si>
  <si>
    <t>СМ200-150-400-4 (б/р)</t>
  </si>
  <si>
    <t>СМС150-125-315</t>
  </si>
  <si>
    <t>СМ150-125-315-6б</t>
  </si>
  <si>
    <t>АИР160С6</t>
  </si>
  <si>
    <t>11</t>
  </si>
  <si>
    <t>СМ150-125-315-6, а</t>
  </si>
  <si>
    <t>СМ150-125-315-6 (б/р)</t>
  </si>
  <si>
    <t>22</t>
  </si>
  <si>
    <t>СМ150-125-315-4б</t>
  </si>
  <si>
    <t>30</t>
  </si>
  <si>
    <t>СМ150-125-315-4а</t>
  </si>
  <si>
    <t>37</t>
  </si>
  <si>
    <t>СМ150-125-315-4</t>
  </si>
  <si>
    <t>СМ150-125-315-4 (б/р)</t>
  </si>
  <si>
    <t>АИР160С4</t>
  </si>
  <si>
    <t>СМ125-100-250-4</t>
  </si>
  <si>
    <t>СМ125-100-250-4 (б/р)</t>
  </si>
  <si>
    <t>СМ125-80-315-4б</t>
  </si>
  <si>
    <t>СМ125-80-315-4а</t>
  </si>
  <si>
    <t>СМ125-80-315-4</t>
  </si>
  <si>
    <t>СМ125-80-315-4 б/р</t>
  </si>
  <si>
    <t>СМ100-65-250-4б</t>
  </si>
  <si>
    <t>СМ100-65-250-4а</t>
  </si>
  <si>
    <t>СМ100-65-250-4</t>
  </si>
  <si>
    <t>СМ100-65-250-4 (б/р)</t>
  </si>
  <si>
    <t>45</t>
  </si>
  <si>
    <t>СМ100-65-250-2</t>
  </si>
  <si>
    <t>А180С2</t>
  </si>
  <si>
    <t>СМ100-65-200-2а</t>
  </si>
  <si>
    <t>А200М2</t>
  </si>
  <si>
    <t>СМ100-65-200-2</t>
  </si>
  <si>
    <t>СМ100-65-200-2 (б/р)</t>
  </si>
  <si>
    <t>АИР100С4</t>
  </si>
  <si>
    <t>3</t>
  </si>
  <si>
    <t>СМ100-65-200-4б</t>
  </si>
  <si>
    <t>СМ100-65-200-4а</t>
  </si>
  <si>
    <t>СМ100-65-200-4</t>
  </si>
  <si>
    <t>СМ100-65-200-4 (б/р)</t>
  </si>
  <si>
    <t>СМ80-50-200-2а,б</t>
  </si>
  <si>
    <t>АИР160С2</t>
  </si>
  <si>
    <t>СМ80-50-200-2</t>
  </si>
  <si>
    <t>СМ80-50-200-2 (б/р)</t>
  </si>
  <si>
    <t>СМ80-50-200-4б</t>
  </si>
  <si>
    <t>СМ80-50-200-4а</t>
  </si>
  <si>
    <t>СМ80-50-200-4</t>
  </si>
  <si>
    <t>СМ80-50-200-4 (б/р)</t>
  </si>
  <si>
    <t xml:space="preserve"> Фекальные насосы  СМ </t>
  </si>
  <si>
    <t>ЭЦВ14-210-300Х</t>
  </si>
  <si>
    <t>75,0 </t>
  </si>
  <si>
    <t>ЭЦВ12-250-70 нро</t>
  </si>
  <si>
    <t>ЭЦВ8-25-100</t>
  </si>
  <si>
    <t>ЭЦВ12-250-35 нро</t>
  </si>
  <si>
    <t>ЭЦВ8-16-260 </t>
  </si>
  <si>
    <t>ЭЦВ12-200-105 нро</t>
  </si>
  <si>
    <t>ЭЦВ8-16-200 </t>
  </si>
  <si>
    <t>ЭЦВ12-200-70 нро </t>
  </si>
  <si>
    <t>ЭЦВ8-16-180 </t>
  </si>
  <si>
    <t>ЭЦВ12-200-35 нро </t>
  </si>
  <si>
    <t>ЭЦВ8-16-160</t>
  </si>
  <si>
    <t>ЭЦВ12-160-200 нро</t>
  </si>
  <si>
    <t>ЭЦВ8-16-140</t>
  </si>
  <si>
    <t>ЭЦВ12-160-175 нро</t>
  </si>
  <si>
    <t>ЭЦВ6-25-100</t>
  </si>
  <si>
    <t>ЭЦВ12-160-140 нро</t>
  </si>
  <si>
    <t>ЭЦВ6-16-190 </t>
  </si>
  <si>
    <t>ЭЦВ12-160-100 нро</t>
  </si>
  <si>
    <t>ЭЦВ6-16-160 </t>
  </si>
  <si>
    <t>ЭЦВ12-160-65 нро</t>
  </si>
  <si>
    <t>ЭЦВ6-16-140</t>
  </si>
  <si>
    <t>ЭЦВ10-160-125 нро</t>
  </si>
  <si>
    <t>ЭЦВ6-16-110</t>
  </si>
  <si>
    <t>ЭЦВ10-160-100 нро</t>
  </si>
  <si>
    <t>ЭЦВ6-16-90</t>
  </si>
  <si>
    <t>ЭЦВ10-160-75 нро</t>
  </si>
  <si>
    <t>ЭЦВ6-16-75</t>
  </si>
  <si>
    <t>ЭЦВ10-160-50 нро</t>
  </si>
  <si>
    <t>ЭЦВ6-16-50</t>
  </si>
  <si>
    <t>ЭЦВ10-160-35 нро </t>
  </si>
  <si>
    <t>ЭЦВ6-10-235</t>
  </si>
  <si>
    <t>ЭЦВ10-120-140 нро </t>
  </si>
  <si>
    <t>ЭЦВ6-10-185</t>
  </si>
  <si>
    <t>ЭЦВ10-120-100 нро</t>
  </si>
  <si>
    <t>ЭЦВ6-10-160</t>
  </si>
  <si>
    <t>ЭЦВ10-120-80 нро</t>
  </si>
  <si>
    <t>ЭЦВ6-10-140</t>
  </si>
  <si>
    <t>ЭЦВ10-120-60 нро</t>
  </si>
  <si>
    <t>ЭЦВ6-10-110</t>
  </si>
  <si>
    <t>ЭЦВ10-120-40 нро</t>
  </si>
  <si>
    <t>ЭЦВ6-10-80</t>
  </si>
  <si>
    <t>ЭЦВ10-100-120 нро</t>
  </si>
  <si>
    <t>ЭЦВ6-10-50</t>
  </si>
  <si>
    <t>ЭЦВ10-65-275 нрк</t>
  </si>
  <si>
    <t>ЭЦВ6-6,5-225</t>
  </si>
  <si>
    <t>ЭЦВ10-65-250 нрк</t>
  </si>
  <si>
    <t>ЭЦВ6-6,5-185</t>
  </si>
  <si>
    <t>ЭЦВ10-65-225 нрк </t>
  </si>
  <si>
    <t>ЭЦВ6-6,5-140</t>
  </si>
  <si>
    <t>ЭЦВ10-65-200 нрк</t>
  </si>
  <si>
    <t>ЭЦВ6-6,5-125</t>
  </si>
  <si>
    <t>ЭЦВ10-65-175 нрк</t>
  </si>
  <si>
    <t>ЭЦВ6-6,5-105</t>
  </si>
  <si>
    <t>ЭЦВ10-65-150 нрк</t>
  </si>
  <si>
    <t>ЭЦВ6-6,5-85</t>
  </si>
  <si>
    <t>ЭЦВ10-65-110 нрк</t>
  </si>
  <si>
    <t>ЭЦВ6-6,5-60</t>
  </si>
  <si>
    <t>ЭЦВ10-65-90 нрк</t>
  </si>
  <si>
    <t>ЭЦВ6-4-190</t>
  </si>
  <si>
    <t>ЭЦВ10-65-65 нрк</t>
  </si>
  <si>
    <t>ЭЦВ6-4-130</t>
  </si>
  <si>
    <t>ЭЦВ8-65-180</t>
  </si>
  <si>
    <t>ЭЦВ6-4-70</t>
  </si>
  <si>
    <t>ЭЦВ8-65-145 </t>
  </si>
  <si>
    <t>ЭЦВ5-6,5-120</t>
  </si>
  <si>
    <t>ЭЦВ8-65-110</t>
  </si>
  <si>
    <t>ЭЦВ5-6,5-80</t>
  </si>
  <si>
    <t>ЭЦВ8-65-90</t>
  </si>
  <si>
    <t>ЭЦВ5-4-160</t>
  </si>
  <si>
    <t>ЭЦВ8-65-70</t>
  </si>
  <si>
    <t>ЭЦВ5-4-75</t>
  </si>
  <si>
    <t>ЭЦВ8-40-180</t>
  </si>
  <si>
    <t>ЭЦВ4-10-110</t>
  </si>
  <si>
    <t>ЭЦВ8-40-150</t>
  </si>
  <si>
    <t>ЭЦВ 4-10-95</t>
  </si>
  <si>
    <t>ЭЦВ8-40-120</t>
  </si>
  <si>
    <t>ЭЦВ4-10-85</t>
  </si>
  <si>
    <t>ЭЦВ8-40-90</t>
  </si>
  <si>
    <r>
      <t>ЭЦВ4-10-</t>
    </r>
    <r>
      <rPr>
        <sz val="11"/>
        <color indexed="8"/>
        <rFont val="Calibri"/>
        <family val="2"/>
      </rPr>
      <t>55</t>
    </r>
  </si>
  <si>
    <t>ЭЦВ8-40-60</t>
  </si>
  <si>
    <t>ЭЦВ4-10-40</t>
  </si>
  <si>
    <t xml:space="preserve">ЭЦВ8-40-40 </t>
  </si>
  <si>
    <t>ЭЦВ4-6,5-130</t>
  </si>
  <si>
    <t>ЭЦВ8-25-300 </t>
  </si>
  <si>
    <t>ЭЦВ4-6,5-115</t>
  </si>
  <si>
    <t>ЭЦВ8-25-230</t>
  </si>
  <si>
    <t>ЭЦВ4-6,5-85</t>
  </si>
  <si>
    <t>ЭЦВ8-25-180 </t>
  </si>
  <si>
    <t>ЭЦВ4-6,5-70</t>
  </si>
  <si>
    <t>ЭЦВ8-25-150</t>
  </si>
  <si>
    <t>ЭЦВ4-2,5-120</t>
  </si>
  <si>
    <t>ЭЦВ8-25-125</t>
  </si>
  <si>
    <t>ЭЦВ4-2,5-80</t>
  </si>
  <si>
    <t>Цена     руб.                   с НДС</t>
  </si>
  <si>
    <t>Двигатель     кВт</t>
  </si>
  <si>
    <t>Цена     руб.                 с НДС</t>
  </si>
  <si>
    <t>Двигатель  кВт</t>
  </si>
  <si>
    <t>18,5/1500ж</t>
  </si>
  <si>
    <t>КМ150-125-250</t>
  </si>
  <si>
    <t>15/3000</t>
  </si>
  <si>
    <t>б/дв</t>
  </si>
  <si>
    <t>30/3000ж</t>
  </si>
  <si>
    <t>К90/35</t>
  </si>
  <si>
    <t>15/3000ж</t>
  </si>
  <si>
    <t xml:space="preserve"> КМ100-80-160</t>
  </si>
  <si>
    <t>б/дв, н/р</t>
  </si>
  <si>
    <t>7,5/3000ком</t>
  </si>
  <si>
    <t>К45/55</t>
  </si>
  <si>
    <t>5,5/3000ж</t>
  </si>
  <si>
    <t xml:space="preserve"> КМ65-50-160</t>
  </si>
  <si>
    <t>3/3000ж</t>
  </si>
  <si>
    <t>К90/20</t>
  </si>
  <si>
    <t>2,2/3000ж</t>
  </si>
  <si>
    <t xml:space="preserve"> КМ50-32-125</t>
  </si>
  <si>
    <t xml:space="preserve">консольные КМ </t>
  </si>
  <si>
    <t>45х1500</t>
  </si>
  <si>
    <t xml:space="preserve"> К45/30 </t>
  </si>
  <si>
    <t>30/1500</t>
  </si>
  <si>
    <t>22/1500</t>
  </si>
  <si>
    <t>К20/18</t>
  </si>
  <si>
    <t>б/дв, б/р</t>
  </si>
  <si>
    <t xml:space="preserve"> К20/30</t>
  </si>
  <si>
    <t xml:space="preserve">консольные насосы К </t>
  </si>
  <si>
    <t>Консольные насосы К и КМ</t>
  </si>
  <si>
    <t>Цена в руб. с НДС</t>
  </si>
  <si>
    <t>Двигатель  кВт/об.мин</t>
  </si>
  <si>
    <t>15кч34п</t>
  </si>
  <si>
    <t>30с64нж</t>
  </si>
  <si>
    <t>30c564нж</t>
  </si>
  <si>
    <r>
      <t>ООО Котельный завод  "Теплоэнергетик"</t>
    </r>
    <r>
      <rPr>
        <b/>
        <sz val="14"/>
        <color indexed="12"/>
        <rFont val="Arial"/>
        <family val="2"/>
      </rPr>
      <t xml:space="preserve"> </t>
    </r>
  </si>
  <si>
    <t>30с541нж</t>
  </si>
  <si>
    <t>30с907нж</t>
  </si>
  <si>
    <t>15ч91эм</t>
  </si>
  <si>
    <t>15тн8п</t>
  </si>
  <si>
    <t>t=+200</t>
  </si>
  <si>
    <t>16кч9п(бр)</t>
  </si>
  <si>
    <t>t=450оС</t>
  </si>
  <si>
    <t>6с-13 (2-3)</t>
  </si>
  <si>
    <t>ТБ63</t>
  </si>
  <si>
    <t>ТБ80</t>
  </si>
  <si>
    <r>
      <t>ООО  Котельный завод "Теплоэнергетик"</t>
    </r>
    <r>
      <rPr>
        <b/>
        <sz val="14"/>
        <color indexed="12"/>
        <rFont val="Arial"/>
        <family val="2"/>
      </rPr>
      <t xml:space="preserve"> </t>
    </r>
  </si>
  <si>
    <t>ООО Котельный завод  "Теплоэнергетик"</t>
  </si>
  <si>
    <r>
      <t>ООО Котельный завод "Теплоэнергетик"</t>
    </r>
    <r>
      <rPr>
        <b/>
        <sz val="20"/>
        <color indexed="12"/>
        <rFont val="Arial"/>
        <family val="2"/>
      </rPr>
      <t xml:space="preserve"> </t>
    </r>
  </si>
  <si>
    <t xml:space="preserve">ООО Котельный завод  "Теплоэнергетик" </t>
  </si>
  <si>
    <t>дог.</t>
  </si>
  <si>
    <t>Тел.: 33-78-30, 60-97-10  E-mail: altaikotel@mail.ru</t>
  </si>
  <si>
    <t>КВС 0,4-95Р</t>
  </si>
  <si>
    <t>ДСЕ 1,6-14</t>
  </si>
  <si>
    <t>УСШВ 1-14С</t>
  </si>
  <si>
    <t>УСШ 2,5-14, ДСЕ 1,6-14</t>
  </si>
  <si>
    <t>Применяемость к котлам</t>
  </si>
  <si>
    <t>Масса золоуловителя (циклона), кг</t>
  </si>
  <si>
    <t>левое</t>
  </si>
  <si>
    <t>правое</t>
  </si>
  <si>
    <t>комбинированное</t>
  </si>
  <si>
    <t>Правое или левое</t>
  </si>
  <si>
    <t>Направление газового потока</t>
  </si>
  <si>
    <t>Ширина</t>
  </si>
  <si>
    <t>диам. 355</t>
  </si>
  <si>
    <t>Диам. 380</t>
  </si>
  <si>
    <t>диам. 490</t>
  </si>
  <si>
    <t>Сечение выходного отверстия, мм</t>
  </si>
  <si>
    <t>240x470</t>
  </si>
  <si>
    <t>280x1000</t>
  </si>
  <si>
    <t>280x500</t>
  </si>
  <si>
    <t>450x800</t>
  </si>
  <si>
    <t>Сечение входного отверстия, мм</t>
  </si>
  <si>
    <t>Номинальное аэродинамическое сопротивление, мм. вод. ст.</t>
  </si>
  <si>
    <r>
      <t xml:space="preserve">Номин. темпер. газа на входе, 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С</t>
    </r>
  </si>
  <si>
    <t>80-92</t>
  </si>
  <si>
    <t>Коэффициент очистки, %</t>
  </si>
  <si>
    <r>
      <t>Номин. производительность, м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/ч</t>
    </r>
  </si>
  <si>
    <t>00.8312.031-01</t>
  </si>
  <si>
    <t>00.8312.031</t>
  </si>
  <si>
    <t>00.8312.020-01</t>
  </si>
  <si>
    <t>00.8312.020</t>
  </si>
  <si>
    <t>00.8312.030-01</t>
  </si>
  <si>
    <t>00.8312.030</t>
  </si>
  <si>
    <t>ЗУ 2-2</t>
  </si>
  <si>
    <t>ЗУ 2-1</t>
  </si>
  <si>
    <t>ЗУ 1-2</t>
  </si>
  <si>
    <t>ЗУ 1-1</t>
  </si>
  <si>
    <t>ЗУ-2</t>
  </si>
  <si>
    <t>ЗУ-1</t>
  </si>
  <si>
    <t>ЗУ 2</t>
  </si>
  <si>
    <t>ЗУ 1</t>
  </si>
  <si>
    <t>ЗУ</t>
  </si>
  <si>
    <t>Обозначение и № чертежа</t>
  </si>
  <si>
    <t>Наименование параметра</t>
  </si>
  <si>
    <t>Золоуловители (ЗУ)</t>
  </si>
  <si>
    <t>Тел.: 28-93-04, 60-97-10  E-mail: altaikotel@mail.ru</t>
  </si>
  <si>
    <t>33-78-30, 60-97-10  E-mail: altaikotel@mail.ru</t>
  </si>
  <si>
    <t>80/23</t>
  </si>
  <si>
    <t>80/46</t>
  </si>
  <si>
    <t>81/92</t>
  </si>
  <si>
    <t>82/135</t>
  </si>
  <si>
    <t>82/185</t>
  </si>
  <si>
    <t>83/230</t>
  </si>
  <si>
    <t>83/300</t>
  </si>
  <si>
    <t>82/370</t>
  </si>
  <si>
    <t>83/440</t>
  </si>
  <si>
    <t>84/580</t>
  </si>
  <si>
    <t>84/730</t>
  </si>
  <si>
    <t>84/780</t>
  </si>
  <si>
    <t>78/45</t>
  </si>
  <si>
    <t>78/90</t>
  </si>
  <si>
    <t>80/1178</t>
  </si>
  <si>
    <t>80/274</t>
  </si>
  <si>
    <t>80/350</t>
  </si>
  <si>
    <t>81/460</t>
  </si>
  <si>
    <t>81/574</t>
  </si>
  <si>
    <t>80/742</t>
  </si>
  <si>
    <t>80/920</t>
  </si>
  <si>
    <t>81/1155</t>
  </si>
  <si>
    <t>80/1450</t>
  </si>
  <si>
    <t>81/1490</t>
  </si>
  <si>
    <t>Масса котла, кг</t>
  </si>
  <si>
    <t>800</t>
  </si>
  <si>
    <t>2500</t>
  </si>
  <si>
    <t>2800</t>
  </si>
  <si>
    <t>3500</t>
  </si>
  <si>
    <t>4500</t>
  </si>
  <si>
    <t>4900</t>
  </si>
  <si>
    <t>КВр-0,1Т</t>
  </si>
  <si>
    <t>КВр-0,2Т</t>
  </si>
  <si>
    <t>КВр-0,4Т</t>
  </si>
  <si>
    <t>КВр-0,6Т</t>
  </si>
  <si>
    <t>КВр-0,8Т</t>
  </si>
  <si>
    <t>КВм-1,0Т</t>
  </si>
  <si>
    <t>КВм-1,25Т</t>
  </si>
  <si>
    <t>КВм-1,8Т</t>
  </si>
  <si>
    <t>КВм-2,0Т</t>
  </si>
  <si>
    <t>КВм-2,5Т</t>
  </si>
  <si>
    <t>КВм-3,15Т</t>
  </si>
  <si>
    <t>КВм-4,0Т</t>
  </si>
  <si>
    <t>КВм-1,45Т</t>
  </si>
  <si>
    <t>80/680</t>
  </si>
  <si>
    <t>КВм-1,6Т</t>
  </si>
  <si>
    <t>Топка ОУР, колосник</t>
  </si>
  <si>
    <t>1200</t>
  </si>
  <si>
    <t>1600</t>
  </si>
  <si>
    <t>2100</t>
  </si>
  <si>
    <t>3800</t>
  </si>
  <si>
    <t>4200</t>
  </si>
  <si>
    <t>5300</t>
  </si>
  <si>
    <t>6050</t>
  </si>
  <si>
    <t>6700</t>
  </si>
  <si>
    <t>Топка ОУР, колосники, Топка ТШПМ-0,8</t>
  </si>
  <si>
    <t>Топка ОУР, колосники, Топка ТШПМ-1,45</t>
  </si>
  <si>
    <t>Топка ОУР, колосники, Топка ТШПМ-2,0</t>
  </si>
  <si>
    <t>1,45(1,25)</t>
  </si>
  <si>
    <t>83/320</t>
  </si>
  <si>
    <t>80/620</t>
  </si>
  <si>
    <t>Топка ОУР, колосники, Топка ТШПМ-2,5</t>
  </si>
  <si>
    <t>1,6(1,38)</t>
  </si>
  <si>
    <t>82/350</t>
  </si>
  <si>
    <t>Разработал:</t>
  </si>
  <si>
    <t>Павлов Е.С.</t>
  </si>
  <si>
    <t>Проверил:</t>
  </si>
  <si>
    <t>Утвердил:</t>
  </si>
  <si>
    <t>Переверзев А.В.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</si>
</sst>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color indexed="8"/>
      <name val="Microsoft Sans Serif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color indexed="8"/>
      <name val="Microsoft Sans Serif"/>
      <family val="2"/>
    </font>
    <font>
      <b/>
      <sz val="8"/>
      <name val="Arial"/>
      <family val="2"/>
    </font>
    <font>
      <b/>
      <sz val="12"/>
      <color indexed="8"/>
      <name val="Microsoft Sans Serif"/>
      <family val="2"/>
    </font>
    <font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14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Arial"/>
      <family val="2"/>
    </font>
    <font>
      <b/>
      <sz val="20"/>
      <color indexed="12"/>
      <name val="Arial"/>
      <family val="2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sz val="11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8"/>
      <name val="Calibri"/>
      <family val="2"/>
    </font>
    <font>
      <b/>
      <i/>
      <sz val="11"/>
      <name val="Calibri"/>
      <family val="2"/>
    </font>
    <font>
      <b/>
      <i/>
      <sz val="11"/>
      <color indexed="20"/>
      <name val="Calibri"/>
      <family val="2"/>
    </font>
    <font>
      <b/>
      <sz val="14"/>
      <name val="Arial Cyr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/>
      <right/>
      <top style="medium">
        <color indexed="56"/>
      </top>
      <bottom style="medium">
        <color indexed="56"/>
      </bottom>
    </border>
    <border>
      <left style="medium">
        <color indexed="56"/>
      </left>
      <right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56"/>
      </top>
      <bottom style="medium">
        <color indexed="56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medium">
        <color indexed="8"/>
      </left>
      <right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 style="medium"/>
      <right/>
      <top style="medium">
        <color indexed="56"/>
      </top>
      <bottom style="medium">
        <color indexed="56"/>
      </bottom>
    </border>
    <border>
      <left style="medium"/>
      <right/>
      <top style="medium">
        <color indexed="56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ck"/>
    </border>
    <border>
      <left/>
      <right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>
        <color indexed="56"/>
      </right>
      <top style="medium"/>
      <bottom/>
    </border>
    <border>
      <left style="medium"/>
      <right style="medium">
        <color indexed="56"/>
      </right>
      <top/>
      <bottom/>
    </border>
    <border>
      <left style="medium"/>
      <right style="medium">
        <color indexed="56"/>
      </right>
      <top/>
      <bottom style="medium">
        <color indexed="56"/>
      </bottom>
    </border>
    <border>
      <left style="medium">
        <color indexed="56"/>
      </left>
      <right/>
      <top style="medium"/>
      <bottom style="medium">
        <color indexed="56"/>
      </bottom>
    </border>
    <border>
      <left/>
      <right/>
      <top style="medium"/>
      <bottom style="medium">
        <color indexed="56"/>
      </bottom>
    </border>
    <border>
      <left/>
      <right style="medium"/>
      <top style="medium"/>
      <bottom style="medium">
        <color indexed="56"/>
      </bottom>
    </border>
    <border>
      <left/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/>
      <top style="medium">
        <color indexed="56"/>
      </top>
      <bottom style="medium"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 style="medium">
        <color indexed="56"/>
      </top>
      <bottom/>
    </border>
    <border>
      <left/>
      <right style="medium"/>
      <top style="medium">
        <color indexed="56"/>
      </top>
      <bottom/>
    </border>
    <border>
      <left style="medium">
        <color indexed="56"/>
      </left>
      <right style="medium">
        <color indexed="56"/>
      </right>
      <top/>
      <bottom/>
    </border>
    <border>
      <left style="medium">
        <color indexed="56"/>
      </left>
      <right style="medium">
        <color indexed="56"/>
      </right>
      <top/>
      <bottom style="medium">
        <color indexed="56"/>
      </bottom>
    </border>
    <border>
      <left style="medium">
        <color indexed="56"/>
      </left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/>
      <right style="thin"/>
      <top/>
      <bottom style="medium">
        <color indexed="5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>
        <color indexed="56"/>
      </bottom>
    </border>
    <border>
      <left style="medium"/>
      <right style="medium"/>
      <top/>
      <bottom style="medium">
        <color indexed="56"/>
      </bottom>
    </border>
    <border>
      <left/>
      <right/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65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09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/>
    </xf>
    <xf numFmtId="1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17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 horizontal="left"/>
    </xf>
    <xf numFmtId="2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center" wrapText="1"/>
    </xf>
    <xf numFmtId="0" fontId="23" fillId="33" borderId="12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 horizontal="center" wrapText="1"/>
    </xf>
    <xf numFmtId="9" fontId="2" fillId="0" borderId="19" xfId="65" applyFont="1" applyBorder="1" applyAlignment="1">
      <alignment vertical="top" shrinkToFit="1"/>
    </xf>
    <xf numFmtId="0" fontId="4" fillId="0" borderId="0" xfId="0" applyFont="1" applyBorder="1" applyAlignment="1">
      <alignment/>
    </xf>
    <xf numFmtId="0" fontId="23" fillId="33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20" xfId="0" applyFont="1" applyBorder="1" applyAlignment="1">
      <alignment horizontal="center" wrapText="1"/>
    </xf>
    <xf numFmtId="0" fontId="23" fillId="33" borderId="20" xfId="0" applyFont="1" applyFill="1" applyBorder="1" applyAlignment="1">
      <alignment horizontal="center" wrapText="1"/>
    </xf>
    <xf numFmtId="9" fontId="2" fillId="0" borderId="0" xfId="65" applyFont="1" applyBorder="1" applyAlignment="1">
      <alignment vertical="top" shrinkToFit="1"/>
    </xf>
    <xf numFmtId="0" fontId="23" fillId="0" borderId="0" xfId="0" applyFont="1" applyBorder="1" applyAlignment="1">
      <alignment/>
    </xf>
    <xf numFmtId="0" fontId="23" fillId="33" borderId="21" xfId="0" applyFont="1" applyFill="1" applyBorder="1" applyAlignment="1">
      <alignment horizontal="center" wrapText="1"/>
    </xf>
    <xf numFmtId="0" fontId="36" fillId="0" borderId="22" xfId="0" applyFont="1" applyBorder="1" applyAlignment="1">
      <alignment wrapText="1"/>
    </xf>
    <xf numFmtId="0" fontId="3" fillId="0" borderId="0" xfId="0" applyFont="1" applyAlignment="1">
      <alignment/>
    </xf>
    <xf numFmtId="0" fontId="26" fillId="0" borderId="0" xfId="53">
      <alignment/>
      <protection/>
    </xf>
    <xf numFmtId="0" fontId="33" fillId="0" borderId="0" xfId="53" applyFont="1">
      <alignment/>
      <protection/>
    </xf>
    <xf numFmtId="0" fontId="29" fillId="0" borderId="0" xfId="53" applyFont="1" applyBorder="1" applyAlignment="1">
      <alignment horizontal="center" vertical="center"/>
      <protection/>
    </xf>
    <xf numFmtId="0" fontId="26" fillId="0" borderId="0" xfId="53" applyAlignment="1">
      <alignment horizontal="left"/>
      <protection/>
    </xf>
    <xf numFmtId="0" fontId="28" fillId="0" borderId="0" xfId="53" applyFont="1" applyBorder="1" applyAlignment="1">
      <alignment vertical="center" wrapText="1"/>
      <protection/>
    </xf>
    <xf numFmtId="0" fontId="32" fillId="0" borderId="0" xfId="53" applyFont="1" applyBorder="1" applyAlignment="1">
      <alignment vertical="center" wrapText="1"/>
      <protection/>
    </xf>
    <xf numFmtId="3" fontId="30" fillId="0" borderId="0" xfId="53" applyNumberFormat="1" applyFont="1" applyBorder="1" applyAlignment="1">
      <alignment horizontal="center" vertical="center" wrapText="1"/>
      <protection/>
    </xf>
    <xf numFmtId="3" fontId="30" fillId="0" borderId="0" xfId="53" applyNumberFormat="1" applyFont="1" applyBorder="1" applyAlignment="1">
      <alignment horizontal="center" vertical="center"/>
      <protection/>
    </xf>
    <xf numFmtId="0" fontId="28" fillId="0" borderId="23" xfId="53" applyFont="1" applyBorder="1" applyAlignment="1">
      <alignment horizontal="center" vertical="center" wrapText="1"/>
      <protection/>
    </xf>
    <xf numFmtId="0" fontId="28" fillId="0" borderId="23" xfId="53" applyFont="1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9" fillId="0" borderId="0" xfId="53" applyFont="1" applyBorder="1" applyAlignment="1">
      <alignment vertical="center"/>
      <protection/>
    </xf>
    <xf numFmtId="0" fontId="28" fillId="0" borderId="24" xfId="53" applyFont="1" applyBorder="1" applyAlignment="1">
      <alignment horizontal="center" vertical="center" wrapText="1"/>
      <protection/>
    </xf>
    <xf numFmtId="0" fontId="28" fillId="0" borderId="25" xfId="53" applyFont="1" applyBorder="1" applyAlignment="1">
      <alignment horizontal="center" vertical="center" wrapText="1"/>
      <protection/>
    </xf>
    <xf numFmtId="0" fontId="31" fillId="0" borderId="0" xfId="53" applyFont="1" applyBorder="1" applyAlignment="1">
      <alignment vertical="center"/>
      <protection/>
    </xf>
    <xf numFmtId="0" fontId="28" fillId="0" borderId="0" xfId="53" applyFont="1" applyAlignment="1">
      <alignment/>
      <protection/>
    </xf>
    <xf numFmtId="9" fontId="4" fillId="0" borderId="0" xfId="66" applyFont="1" applyBorder="1" applyAlignment="1">
      <alignment vertical="top" shrinkToFit="1"/>
    </xf>
    <xf numFmtId="0" fontId="26" fillId="0" borderId="0" xfId="53" applyAlignment="1">
      <alignment/>
      <protection/>
    </xf>
    <xf numFmtId="0" fontId="27" fillId="0" borderId="0" xfId="53" applyFont="1" applyBorder="1" applyAlignment="1">
      <alignment/>
      <protection/>
    </xf>
    <xf numFmtId="1" fontId="44" fillId="33" borderId="23" xfId="54" applyNumberFormat="1" applyFont="1" applyFill="1" applyBorder="1" applyAlignment="1">
      <alignment horizontal="center" vertical="center" wrapText="1"/>
      <protection/>
    </xf>
    <xf numFmtId="49" fontId="44" fillId="33" borderId="23" xfId="54" applyNumberFormat="1" applyFont="1" applyFill="1" applyBorder="1" applyAlignment="1">
      <alignment horizontal="center" vertical="center" wrapText="1"/>
      <protection/>
    </xf>
    <xf numFmtId="0" fontId="44" fillId="33" borderId="23" xfId="54" applyFont="1" applyFill="1" applyBorder="1" applyAlignment="1">
      <alignment horizontal="left" vertical="center" wrapText="1"/>
      <protection/>
    </xf>
    <xf numFmtId="164" fontId="44" fillId="33" borderId="23" xfId="54" applyNumberFormat="1" applyFont="1" applyFill="1" applyBorder="1" applyAlignment="1">
      <alignment horizontal="center" vertical="center" wrapText="1"/>
      <protection/>
    </xf>
    <xf numFmtId="0" fontId="45" fillId="34" borderId="23" xfId="53" applyFont="1" applyFill="1" applyBorder="1" applyAlignment="1">
      <alignment horizontal="center" vertical="center" wrapText="1"/>
      <protection/>
    </xf>
    <xf numFmtId="0" fontId="45" fillId="34" borderId="23" xfId="53" applyFont="1" applyFill="1" applyBorder="1" applyAlignment="1">
      <alignment horizontal="left" vertical="center" wrapText="1"/>
      <protection/>
    </xf>
    <xf numFmtId="1" fontId="44" fillId="33" borderId="24" xfId="53" applyNumberFormat="1" applyFont="1" applyFill="1" applyBorder="1" applyAlignment="1">
      <alignment horizontal="center" vertical="center"/>
      <protection/>
    </xf>
    <xf numFmtId="0" fontId="44" fillId="33" borderId="24" xfId="53" applyFont="1" applyFill="1" applyBorder="1" applyAlignment="1">
      <alignment horizontal="center" vertical="center"/>
      <protection/>
    </xf>
    <xf numFmtId="0" fontId="44" fillId="33" borderId="24" xfId="53" applyFont="1" applyFill="1" applyBorder="1" applyAlignment="1">
      <alignment horizontal="left" vertical="center"/>
      <protection/>
    </xf>
    <xf numFmtId="1" fontId="44" fillId="33" borderId="26" xfId="53" applyNumberFormat="1" applyFont="1" applyFill="1" applyBorder="1" applyAlignment="1">
      <alignment horizontal="center" vertical="center"/>
      <protection/>
    </xf>
    <xf numFmtId="0" fontId="44" fillId="33" borderId="26" xfId="53" applyFont="1" applyFill="1" applyBorder="1" applyAlignment="1">
      <alignment horizontal="center" vertical="center"/>
      <protection/>
    </xf>
    <xf numFmtId="0" fontId="44" fillId="33" borderId="26" xfId="53" applyFont="1" applyFill="1" applyBorder="1" applyAlignment="1">
      <alignment horizontal="left" vertical="center"/>
      <protection/>
    </xf>
    <xf numFmtId="1" fontId="44" fillId="33" borderId="27" xfId="53" applyNumberFormat="1" applyFont="1" applyFill="1" applyBorder="1" applyAlignment="1">
      <alignment horizontal="center" vertical="center"/>
      <protection/>
    </xf>
    <xf numFmtId="0" fontId="44" fillId="33" borderId="27" xfId="53" applyFont="1" applyFill="1" applyBorder="1" applyAlignment="1">
      <alignment horizontal="center" vertical="center"/>
      <protection/>
    </xf>
    <xf numFmtId="0" fontId="44" fillId="33" borderId="27" xfId="53" applyFont="1" applyFill="1" applyBorder="1" applyAlignment="1">
      <alignment horizontal="left" vertical="center"/>
      <protection/>
    </xf>
    <xf numFmtId="1" fontId="44" fillId="33" borderId="26" xfId="53" applyNumberFormat="1" applyFont="1" applyFill="1" applyBorder="1" applyAlignment="1">
      <alignment horizontal="left" vertical="center"/>
      <protection/>
    </xf>
    <xf numFmtId="0" fontId="44" fillId="33" borderId="24" xfId="74" applyNumberFormat="1" applyFont="1" applyFill="1" applyBorder="1" applyAlignment="1">
      <alignment horizontal="center" vertical="center"/>
    </xf>
    <xf numFmtId="1" fontId="44" fillId="33" borderId="24" xfId="53" applyNumberFormat="1" applyFont="1" applyFill="1" applyBorder="1" applyAlignment="1">
      <alignment horizontal="left" vertical="center"/>
      <protection/>
    </xf>
    <xf numFmtId="0" fontId="44" fillId="33" borderId="26" xfId="74" applyNumberFormat="1" applyFont="1" applyFill="1" applyBorder="1" applyAlignment="1">
      <alignment horizontal="center" vertical="center"/>
    </xf>
    <xf numFmtId="165" fontId="44" fillId="33" borderId="26" xfId="53" applyNumberFormat="1" applyFont="1" applyFill="1" applyBorder="1" applyAlignment="1">
      <alignment horizontal="center" vertical="center"/>
      <protection/>
    </xf>
    <xf numFmtId="165" fontId="44" fillId="33" borderId="24" xfId="53" applyNumberFormat="1" applyFont="1" applyFill="1" applyBorder="1" applyAlignment="1">
      <alignment horizontal="center" vertical="center"/>
      <protection/>
    </xf>
    <xf numFmtId="1" fontId="44" fillId="33" borderId="27" xfId="53" applyNumberFormat="1" applyFont="1" applyFill="1" applyBorder="1" applyAlignment="1">
      <alignment horizontal="left" vertical="center"/>
      <protection/>
    </xf>
    <xf numFmtId="1" fontId="45" fillId="33" borderId="23" xfId="53" applyNumberFormat="1" applyFont="1" applyFill="1" applyBorder="1" applyAlignment="1">
      <alignment horizontal="center" vertical="center"/>
      <protection/>
    </xf>
    <xf numFmtId="0" fontId="45" fillId="33" borderId="23" xfId="53" applyFont="1" applyFill="1" applyBorder="1" applyAlignment="1">
      <alignment horizontal="center" vertical="center"/>
      <protection/>
    </xf>
    <xf numFmtId="0" fontId="45" fillId="33" borderId="23" xfId="53" applyFont="1" applyFill="1" applyBorder="1" applyAlignment="1">
      <alignment horizontal="left" vertical="center"/>
      <protection/>
    </xf>
    <xf numFmtId="1" fontId="44" fillId="33" borderId="24" xfId="57" applyNumberFormat="1" applyFont="1" applyFill="1" applyBorder="1" applyAlignment="1">
      <alignment horizontal="center" vertical="center"/>
      <protection/>
    </xf>
    <xf numFmtId="0" fontId="44" fillId="33" borderId="28" xfId="57" applyFont="1" applyFill="1" applyBorder="1" applyAlignment="1">
      <alignment horizontal="center" vertical="center"/>
      <protection/>
    </xf>
    <xf numFmtId="0" fontId="44" fillId="33" borderId="29" xfId="57" applyFont="1" applyFill="1" applyBorder="1" applyAlignment="1">
      <alignment horizontal="left" vertical="center"/>
      <protection/>
    </xf>
    <xf numFmtId="1" fontId="44" fillId="33" borderId="26" xfId="57" applyNumberFormat="1" applyFont="1" applyFill="1" applyBorder="1" applyAlignment="1">
      <alignment horizontal="center" vertical="center"/>
      <protection/>
    </xf>
    <xf numFmtId="1" fontId="44" fillId="33" borderId="30" xfId="57" applyNumberFormat="1" applyFont="1" applyFill="1" applyBorder="1" applyAlignment="1">
      <alignment horizontal="center" vertical="center"/>
      <protection/>
    </xf>
    <xf numFmtId="0" fontId="44" fillId="33" borderId="31" xfId="57" applyFont="1" applyFill="1" applyBorder="1" applyAlignment="1">
      <alignment horizontal="center" vertical="center"/>
      <protection/>
    </xf>
    <xf numFmtId="0" fontId="44" fillId="33" borderId="32" xfId="57" applyFont="1" applyFill="1" applyBorder="1" applyAlignment="1">
      <alignment horizontal="left" vertical="center"/>
      <protection/>
    </xf>
    <xf numFmtId="1" fontId="44" fillId="33" borderId="0" xfId="57" applyNumberFormat="1" applyFont="1" applyFill="1" applyBorder="1" applyAlignment="1">
      <alignment horizontal="center" vertical="center"/>
      <protection/>
    </xf>
    <xf numFmtId="0" fontId="44" fillId="33" borderId="33" xfId="57" applyFont="1" applyFill="1" applyBorder="1" applyAlignment="1">
      <alignment horizontal="center" vertical="center"/>
      <protection/>
    </xf>
    <xf numFmtId="0" fontId="44" fillId="33" borderId="34" xfId="57" applyFont="1" applyFill="1" applyBorder="1" applyAlignment="1">
      <alignment horizontal="left" vertical="center"/>
      <protection/>
    </xf>
    <xf numFmtId="1" fontId="44" fillId="33" borderId="35" xfId="57" applyNumberFormat="1" applyFont="1" applyFill="1" applyBorder="1" applyAlignment="1">
      <alignment horizontal="center" vertical="center"/>
      <protection/>
    </xf>
    <xf numFmtId="0" fontId="44" fillId="33" borderId="36" xfId="57" applyFont="1" applyFill="1" applyBorder="1" applyAlignment="1">
      <alignment horizontal="center" vertical="center"/>
      <protection/>
    </xf>
    <xf numFmtId="0" fontId="44" fillId="33" borderId="37" xfId="57" applyFont="1" applyFill="1" applyBorder="1" applyAlignment="1">
      <alignment horizontal="left" vertical="center"/>
      <protection/>
    </xf>
    <xf numFmtId="164" fontId="44" fillId="33" borderId="33" xfId="57" applyNumberFormat="1" applyFont="1" applyFill="1" applyBorder="1" applyAlignment="1">
      <alignment horizontal="center" vertical="center"/>
      <protection/>
    </xf>
    <xf numFmtId="0" fontId="45" fillId="34" borderId="38" xfId="57" applyFont="1" applyFill="1" applyBorder="1" applyAlignment="1">
      <alignment horizontal="center" vertical="center"/>
      <protection/>
    </xf>
    <xf numFmtId="0" fontId="45" fillId="34" borderId="39" xfId="57" applyFont="1" applyFill="1" applyBorder="1" applyAlignment="1">
      <alignment horizontal="center" vertical="center"/>
      <protection/>
    </xf>
    <xf numFmtId="0" fontId="45" fillId="34" borderId="40" xfId="57" applyFont="1" applyFill="1" applyBorder="1" applyAlignment="1">
      <alignment horizontal="left" vertical="center"/>
      <protection/>
    </xf>
    <xf numFmtId="0" fontId="41" fillId="0" borderId="0" xfId="57" applyFont="1" applyAlignment="1">
      <alignment horizontal="center"/>
      <protection/>
    </xf>
    <xf numFmtId="9" fontId="2" fillId="0" borderId="0" xfId="68" applyFont="1" applyBorder="1" applyAlignment="1">
      <alignment vertical="top" shrinkToFit="1"/>
    </xf>
    <xf numFmtId="0" fontId="2" fillId="0" borderId="0" xfId="60" applyFont="1" applyBorder="1" applyAlignment="1">
      <alignment vertical="top"/>
      <protection/>
    </xf>
    <xf numFmtId="0" fontId="4" fillId="0" borderId="0" xfId="60" applyFont="1" applyBorder="1" applyAlignment="1">
      <alignment/>
      <protection/>
    </xf>
    <xf numFmtId="0" fontId="23" fillId="0" borderId="23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wrapText="1"/>
    </xf>
    <xf numFmtId="0" fontId="23" fillId="33" borderId="23" xfId="0" applyFont="1" applyFill="1" applyBorder="1" applyAlignment="1">
      <alignment horizontal="center" wrapText="1"/>
    </xf>
    <xf numFmtId="0" fontId="23" fillId="33" borderId="23" xfId="0" applyFont="1" applyFill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23" xfId="0" applyFont="1" applyBorder="1" applyAlignment="1" quotePrefix="1">
      <alignment horizontal="left"/>
    </xf>
    <xf numFmtId="0" fontId="0" fillId="0" borderId="0" xfId="59">
      <alignment/>
      <protection/>
    </xf>
    <xf numFmtId="0" fontId="0" fillId="0" borderId="0" xfId="59" applyBorder="1">
      <alignment/>
      <protection/>
    </xf>
    <xf numFmtId="0" fontId="9" fillId="0" borderId="0" xfId="59" applyFont="1" applyBorder="1" applyAlignment="1">
      <alignment horizontal="left"/>
      <protection/>
    </xf>
    <xf numFmtId="0" fontId="0" fillId="0" borderId="0" xfId="59" applyFont="1" applyBorder="1" applyAlignment="1">
      <alignment horizontal="center"/>
      <protection/>
    </xf>
    <xf numFmtId="0" fontId="0" fillId="0" borderId="0" xfId="59" applyBorder="1" applyAlignment="1">
      <alignment/>
      <protection/>
    </xf>
    <xf numFmtId="0" fontId="2" fillId="0" borderId="0" xfId="59" applyFont="1" applyBorder="1" applyAlignment="1">
      <alignment horizontal="center"/>
      <protection/>
    </xf>
    <xf numFmtId="0" fontId="2" fillId="0" borderId="0" xfId="59" applyFont="1" applyBorder="1" applyAlignment="1">
      <alignment horizontal="center"/>
      <protection/>
    </xf>
    <xf numFmtId="0" fontId="2" fillId="0" borderId="0" xfId="59" applyFont="1" applyBorder="1" applyAlignment="1">
      <alignment/>
      <protection/>
    </xf>
    <xf numFmtId="0" fontId="0" fillId="0" borderId="0" xfId="59" applyFont="1" applyBorder="1" applyAlignment="1">
      <alignment horizontal="left"/>
      <protection/>
    </xf>
    <xf numFmtId="0" fontId="2" fillId="0" borderId="16" xfId="59" applyFont="1" applyBorder="1" applyAlignment="1">
      <alignment/>
      <protection/>
    </xf>
    <xf numFmtId="0" fontId="2" fillId="0" borderId="20" xfId="59" applyFont="1" applyBorder="1" applyAlignment="1">
      <alignment horizontal="center"/>
      <protection/>
    </xf>
    <xf numFmtId="0" fontId="0" fillId="0" borderId="20" xfId="59" applyFont="1" applyBorder="1" applyAlignment="1">
      <alignment horizontal="center"/>
      <protection/>
    </xf>
    <xf numFmtId="0" fontId="3" fillId="0" borderId="10" xfId="59" applyFont="1" applyBorder="1" applyAlignment="1">
      <alignment/>
      <protection/>
    </xf>
    <xf numFmtId="0" fontId="0" fillId="0" borderId="10" xfId="59" applyFont="1" applyBorder="1" applyAlignment="1">
      <alignment horizontal="center"/>
      <protection/>
    </xf>
    <xf numFmtId="0" fontId="0" fillId="0" borderId="16" xfId="59" applyFont="1" applyBorder="1" applyAlignment="1">
      <alignment/>
      <protection/>
    </xf>
    <xf numFmtId="0" fontId="0" fillId="0" borderId="22" xfId="59" applyFont="1" applyBorder="1" applyAlignment="1" quotePrefix="1">
      <alignment/>
      <protection/>
    </xf>
    <xf numFmtId="0" fontId="0" fillId="0" borderId="41" xfId="59" applyFont="1" applyBorder="1" applyAlignment="1">
      <alignment horizontal="center"/>
      <protection/>
    </xf>
    <xf numFmtId="0" fontId="0" fillId="0" borderId="16" xfId="59" applyFont="1" applyBorder="1" applyAlignment="1">
      <alignment horizontal="center"/>
      <protection/>
    </xf>
    <xf numFmtId="0" fontId="0" fillId="0" borderId="22" xfId="59" applyFont="1" applyBorder="1" applyAlignment="1">
      <alignment horizontal="center"/>
      <protection/>
    </xf>
    <xf numFmtId="0" fontId="0" fillId="0" borderId="22" xfId="59" applyFont="1" applyBorder="1" applyAlignment="1">
      <alignment/>
      <protection/>
    </xf>
    <xf numFmtId="0" fontId="2" fillId="0" borderId="16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  <xf numFmtId="0" fontId="2" fillId="0" borderId="20" xfId="59" applyFont="1" applyBorder="1" applyAlignment="1">
      <alignment horizontal="center"/>
      <protection/>
    </xf>
    <xf numFmtId="0" fontId="0" fillId="0" borderId="20" xfId="59" applyFont="1" applyBorder="1" applyAlignment="1">
      <alignment horizontal="center"/>
      <protection/>
    </xf>
    <xf numFmtId="0" fontId="3" fillId="0" borderId="22" xfId="59" applyFont="1" applyBorder="1" applyAlignment="1">
      <alignment/>
      <protection/>
    </xf>
    <xf numFmtId="0" fontId="3" fillId="0" borderId="41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16" xfId="59" applyFont="1" applyBorder="1" applyAlignment="1">
      <alignment horizontal="center"/>
      <protection/>
    </xf>
    <xf numFmtId="0" fontId="3" fillId="0" borderId="0" xfId="59" applyFont="1" applyBorder="1" applyAlignment="1">
      <alignment/>
      <protection/>
    </xf>
    <xf numFmtId="0" fontId="0" fillId="0" borderId="17" xfId="59" applyFont="1" applyBorder="1" applyAlignment="1">
      <alignment horizontal="center"/>
      <protection/>
    </xf>
    <xf numFmtId="0" fontId="2" fillId="0" borderId="42" xfId="59" applyFont="1" applyBorder="1" applyAlignment="1">
      <alignment horizontal="center"/>
      <protection/>
    </xf>
    <xf numFmtId="0" fontId="9" fillId="0" borderId="0" xfId="59" applyFont="1" applyBorder="1" applyAlignment="1" quotePrefix="1">
      <alignment/>
      <protection/>
    </xf>
    <xf numFmtId="0" fontId="2" fillId="0" borderId="20" xfId="59" applyFont="1" applyBorder="1" applyAlignment="1" quotePrefix="1">
      <alignment horizontal="center"/>
      <protection/>
    </xf>
    <xf numFmtId="0" fontId="0" fillId="0" borderId="20" xfId="59" applyFont="1" applyBorder="1" applyAlignment="1" quotePrefix="1">
      <alignment horizontal="center"/>
      <protection/>
    </xf>
    <xf numFmtId="0" fontId="9" fillId="0" borderId="22" xfId="59" applyFont="1" applyBorder="1" applyAlignment="1" quotePrefix="1">
      <alignment/>
      <protection/>
    </xf>
    <xf numFmtId="0" fontId="2" fillId="0" borderId="20" xfId="59" applyFont="1" applyFill="1" applyBorder="1" applyAlignment="1">
      <alignment horizontal="center"/>
      <protection/>
    </xf>
    <xf numFmtId="0" fontId="0" fillId="0" borderId="20" xfId="59" applyFont="1" applyBorder="1" applyAlignment="1" quotePrefix="1">
      <alignment horizontal="center" vertical="top"/>
      <protection/>
    </xf>
    <xf numFmtId="0" fontId="0" fillId="0" borderId="10" xfId="59" applyBorder="1">
      <alignment/>
      <protection/>
    </xf>
    <xf numFmtId="0" fontId="9" fillId="0" borderId="0" xfId="59" applyFont="1" applyBorder="1" applyAlignment="1">
      <alignment horizontal="center"/>
      <protection/>
    </xf>
    <xf numFmtId="0" fontId="10" fillId="0" borderId="22" xfId="59" applyFont="1" applyBorder="1" applyAlignment="1">
      <alignment horizontal="left"/>
      <protection/>
    </xf>
    <xf numFmtId="0" fontId="2" fillId="0" borderId="16" xfId="59" applyFont="1" applyBorder="1" applyAlignment="1">
      <alignment horizontal="center"/>
      <protection/>
    </xf>
    <xf numFmtId="0" fontId="2" fillId="0" borderId="0" xfId="59" applyFont="1" applyBorder="1" applyAlignment="1">
      <alignment/>
      <protection/>
    </xf>
    <xf numFmtId="0" fontId="9" fillId="0" borderId="22" xfId="59" applyFont="1" applyBorder="1" applyAlignment="1">
      <alignment horizontal="center"/>
      <protection/>
    </xf>
    <xf numFmtId="0" fontId="14" fillId="0" borderId="0" xfId="59" applyFont="1" applyFill="1" applyBorder="1" applyAlignment="1">
      <alignment horizontal="center" vertical="top"/>
      <protection/>
    </xf>
    <xf numFmtId="0" fontId="22" fillId="0" borderId="20" xfId="59" applyFont="1" applyFill="1" applyBorder="1" applyAlignment="1">
      <alignment horizontal="center" vertical="top"/>
      <protection/>
    </xf>
    <xf numFmtId="0" fontId="20" fillId="0" borderId="20" xfId="59" applyFont="1" applyFill="1" applyBorder="1" applyAlignment="1">
      <alignment horizontal="center" vertical="top"/>
      <protection/>
    </xf>
    <xf numFmtId="0" fontId="14" fillId="0" borderId="17" xfId="59" applyFont="1" applyFill="1" applyBorder="1" applyAlignment="1">
      <alignment horizontal="center" vertical="top"/>
      <protection/>
    </xf>
    <xf numFmtId="0" fontId="14" fillId="0" borderId="22" xfId="59" applyFont="1" applyFill="1" applyBorder="1" applyAlignment="1">
      <alignment horizontal="center" vertical="top"/>
      <protection/>
    </xf>
    <xf numFmtId="0" fontId="19" fillId="0" borderId="0" xfId="59" applyFont="1" applyFill="1" applyBorder="1" applyAlignment="1">
      <alignment horizontal="center" vertical="top"/>
      <protection/>
    </xf>
    <xf numFmtId="0" fontId="2" fillId="0" borderId="20" xfId="59" applyFont="1" applyFill="1" applyBorder="1" applyAlignment="1">
      <alignment horizontal="center"/>
      <protection/>
    </xf>
    <xf numFmtId="0" fontId="0" fillId="0" borderId="20" xfId="59" applyBorder="1" applyAlignment="1">
      <alignment horizontal="center"/>
      <protection/>
    </xf>
    <xf numFmtId="0" fontId="0" fillId="0" borderId="43" xfId="59" applyBorder="1">
      <alignment/>
      <protection/>
    </xf>
    <xf numFmtId="0" fontId="0" fillId="0" borderId="19" xfId="59" applyBorder="1">
      <alignment/>
      <protection/>
    </xf>
    <xf numFmtId="0" fontId="0" fillId="0" borderId="44" xfId="59" applyBorder="1">
      <alignment/>
      <protection/>
    </xf>
    <xf numFmtId="0" fontId="0" fillId="0" borderId="20" xfId="59" applyFont="1" applyFill="1" applyBorder="1" applyAlignment="1">
      <alignment horizontal="center"/>
      <protection/>
    </xf>
    <xf numFmtId="0" fontId="0" fillId="0" borderId="17" xfId="59" applyBorder="1">
      <alignment/>
      <protection/>
    </xf>
    <xf numFmtId="0" fontId="9" fillId="0" borderId="0" xfId="59" applyFont="1" applyBorder="1" applyAlignment="1" quotePrefix="1">
      <alignment horizontal="center"/>
      <protection/>
    </xf>
    <xf numFmtId="0" fontId="0" fillId="0" borderId="0" xfId="59" applyBorder="1" applyAlignment="1">
      <alignment horizontal="left"/>
      <protection/>
    </xf>
    <xf numFmtId="0" fontId="9" fillId="0" borderId="0" xfId="59" applyFont="1" applyBorder="1" applyAlignment="1">
      <alignment horizontal="left"/>
      <protection/>
    </xf>
    <xf numFmtId="0" fontId="0" fillId="0" borderId="41" xfId="59" applyBorder="1">
      <alignment/>
      <protection/>
    </xf>
    <xf numFmtId="0" fontId="0" fillId="0" borderId="16" xfId="59" applyBorder="1" applyAlignment="1">
      <alignment horizontal="center"/>
      <protection/>
    </xf>
    <xf numFmtId="0" fontId="9" fillId="0" borderId="10" xfId="59" applyFont="1" applyBorder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0" fontId="0" fillId="0" borderId="20" xfId="59" applyNumberFormat="1" applyFont="1" applyBorder="1" applyAlignment="1">
      <alignment horizontal="center"/>
      <protection/>
    </xf>
    <xf numFmtId="49" fontId="0" fillId="0" borderId="41" xfId="59" applyNumberFormat="1" applyFont="1" applyBorder="1" applyAlignment="1">
      <alignment horizontal="left"/>
      <protection/>
    </xf>
    <xf numFmtId="0" fontId="0" fillId="0" borderId="20" xfId="69" applyNumberFormat="1" applyFont="1" applyBorder="1" applyAlignment="1">
      <alignment horizontal="center" vertical="top" shrinkToFit="1"/>
    </xf>
    <xf numFmtId="49" fontId="0" fillId="0" borderId="41" xfId="69" applyNumberFormat="1" applyFont="1" applyBorder="1" applyAlignment="1">
      <alignment horizontal="left" vertical="top" shrinkToFit="1"/>
    </xf>
    <xf numFmtId="0" fontId="0" fillId="0" borderId="22" xfId="59" applyBorder="1" applyAlignment="1">
      <alignment horizontal="left"/>
      <protection/>
    </xf>
    <xf numFmtId="0" fontId="3" fillId="0" borderId="0" xfId="59" applyFont="1" applyBorder="1" applyAlignment="1">
      <alignment horizontal="left"/>
      <protection/>
    </xf>
    <xf numFmtId="0" fontId="0" fillId="0" borderId="22" xfId="59" applyBorder="1">
      <alignment/>
      <protection/>
    </xf>
    <xf numFmtId="0" fontId="9" fillId="0" borderId="0" xfId="59" applyFont="1" applyBorder="1" applyAlignment="1" quotePrefix="1">
      <alignment horizontal="left"/>
      <protection/>
    </xf>
    <xf numFmtId="49" fontId="0" fillId="0" borderId="42" xfId="69" applyNumberFormat="1" applyFont="1" applyBorder="1" applyAlignment="1">
      <alignment horizontal="center" vertical="top" shrinkToFit="1"/>
    </xf>
    <xf numFmtId="0" fontId="3" fillId="0" borderId="45" xfId="59" applyFont="1" applyBorder="1" applyAlignment="1">
      <alignment horizontal="center"/>
      <protection/>
    </xf>
    <xf numFmtId="0" fontId="0" fillId="0" borderId="17" xfId="59" applyBorder="1" applyAlignment="1">
      <alignment horizontal="center"/>
      <protection/>
    </xf>
    <xf numFmtId="49" fontId="2" fillId="0" borderId="20" xfId="69" applyNumberFormat="1" applyFont="1" applyBorder="1" applyAlignment="1">
      <alignment horizontal="center" vertical="top" shrinkToFit="1"/>
    </xf>
    <xf numFmtId="0" fontId="2" fillId="0" borderId="46" xfId="59" applyFont="1" applyBorder="1" applyAlignment="1">
      <alignment horizontal="center"/>
      <protection/>
    </xf>
    <xf numFmtId="0" fontId="2" fillId="0" borderId="0" xfId="59" applyFont="1" applyBorder="1" applyAlignment="1" quotePrefix="1">
      <alignment/>
      <protection/>
    </xf>
    <xf numFmtId="0" fontId="0" fillId="0" borderId="46" xfId="69" applyNumberFormat="1" applyFont="1" applyBorder="1" applyAlignment="1">
      <alignment horizontal="center" vertical="top" shrinkToFit="1"/>
    </xf>
    <xf numFmtId="49" fontId="0" fillId="0" borderId="10" xfId="69" applyNumberFormat="1" applyFont="1" applyBorder="1" applyAlignment="1">
      <alignment horizontal="left" vertical="top" shrinkToFit="1"/>
    </xf>
    <xf numFmtId="0" fontId="0" fillId="0" borderId="0" xfId="59" applyFont="1" applyBorder="1">
      <alignment/>
      <protection/>
    </xf>
    <xf numFmtId="0" fontId="0" fillId="0" borderId="10" xfId="59" applyFont="1" applyBorder="1">
      <alignment/>
      <protection/>
    </xf>
    <xf numFmtId="0" fontId="0" fillId="0" borderId="46" xfId="59" applyNumberFormat="1" applyFont="1" applyBorder="1" applyAlignment="1">
      <alignment horizontal="center"/>
      <protection/>
    </xf>
    <xf numFmtId="49" fontId="0" fillId="0" borderId="22" xfId="59" applyNumberFormat="1" applyFont="1" applyBorder="1" applyAlignment="1">
      <alignment horizontal="left"/>
      <protection/>
    </xf>
    <xf numFmtId="0" fontId="0" fillId="0" borderId="22" xfId="59" applyFont="1" applyBorder="1" applyAlignment="1">
      <alignment horizontal="center"/>
      <protection/>
    </xf>
    <xf numFmtId="0" fontId="3" fillId="0" borderId="0" xfId="59" applyFont="1" applyBorder="1" applyAlignment="1">
      <alignment/>
      <protection/>
    </xf>
    <xf numFmtId="0" fontId="0" fillId="0" borderId="46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41" xfId="59" applyFont="1" applyBorder="1" applyAlignment="1">
      <alignment/>
      <protection/>
    </xf>
    <xf numFmtId="0" fontId="2" fillId="0" borderId="0" xfId="59" applyFont="1" applyBorder="1">
      <alignment/>
      <protection/>
    </xf>
    <xf numFmtId="0" fontId="2" fillId="0" borderId="16" xfId="59" applyFont="1" applyBorder="1" applyAlignment="1">
      <alignment/>
      <protection/>
    </xf>
    <xf numFmtId="9" fontId="3" fillId="0" borderId="0" xfId="69" applyFont="1" applyBorder="1" applyAlignment="1">
      <alignment horizontal="center" vertical="top" shrinkToFit="1"/>
    </xf>
    <xf numFmtId="0" fontId="20" fillId="0" borderId="46" xfId="59" applyFont="1" applyFill="1" applyBorder="1" applyAlignment="1">
      <alignment horizontal="center" vertical="top"/>
      <protection/>
    </xf>
    <xf numFmtId="0" fontId="20" fillId="0" borderId="22" xfId="59" applyFont="1" applyFill="1" applyBorder="1" applyAlignment="1">
      <alignment horizontal="center" vertical="top"/>
      <protection/>
    </xf>
    <xf numFmtId="0" fontId="19" fillId="0" borderId="0" xfId="59" applyFont="1" applyFill="1" applyBorder="1" applyAlignment="1">
      <alignment vertical="top"/>
      <protection/>
    </xf>
    <xf numFmtId="0" fontId="19" fillId="0" borderId="16" xfId="59" applyFont="1" applyFill="1" applyBorder="1" applyAlignment="1">
      <alignment vertical="top"/>
      <protection/>
    </xf>
    <xf numFmtId="0" fontId="20" fillId="0" borderId="17" xfId="59" applyFont="1" applyFill="1" applyBorder="1" applyAlignment="1">
      <alignment horizontal="center" vertical="top"/>
      <protection/>
    </xf>
    <xf numFmtId="0" fontId="19" fillId="0" borderId="42" xfId="59" applyFont="1" applyFill="1" applyBorder="1" applyAlignment="1">
      <alignment vertical="top"/>
      <protection/>
    </xf>
    <xf numFmtId="0" fontId="19" fillId="0" borderId="45" xfId="59" applyFont="1" applyFill="1" applyBorder="1" applyAlignment="1">
      <alignment vertical="top"/>
      <protection/>
    </xf>
    <xf numFmtId="0" fontId="19" fillId="0" borderId="18" xfId="59" applyFont="1" applyFill="1" applyBorder="1" applyAlignment="1">
      <alignment vertical="top"/>
      <protection/>
    </xf>
    <xf numFmtId="0" fontId="0" fillId="0" borderId="46" xfId="59" applyFont="1" applyFill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44" xfId="59" applyFont="1" applyBorder="1" applyAlignment="1">
      <alignment horizontal="center"/>
      <protection/>
    </xf>
    <xf numFmtId="0" fontId="0" fillId="0" borderId="0" xfId="59" applyFont="1">
      <alignment/>
      <protection/>
    </xf>
    <xf numFmtId="0" fontId="0" fillId="0" borderId="43" xfId="59" applyFont="1" applyBorder="1" applyAlignment="1" quotePrefix="1">
      <alignment horizontal="left"/>
      <protection/>
    </xf>
    <xf numFmtId="0" fontId="0" fillId="0" borderId="19" xfId="59" applyFont="1" applyBorder="1" applyAlignment="1" quotePrefix="1">
      <alignment horizontal="left"/>
      <protection/>
    </xf>
    <xf numFmtId="0" fontId="0" fillId="0" borderId="44" xfId="59" applyFont="1" applyBorder="1" applyAlignment="1">
      <alignment horizontal="left"/>
      <protection/>
    </xf>
    <xf numFmtId="0" fontId="0" fillId="0" borderId="22" xfId="59" applyFont="1" applyBorder="1">
      <alignment/>
      <protection/>
    </xf>
    <xf numFmtId="0" fontId="2" fillId="0" borderId="43" xfId="59" applyFont="1" applyBorder="1" applyAlignment="1" quotePrefix="1">
      <alignment horizontal="center"/>
      <protection/>
    </xf>
    <xf numFmtId="0" fontId="0" fillId="0" borderId="41" xfId="59" applyFont="1" applyBorder="1" applyAlignment="1" quotePrefix="1">
      <alignment horizontal="left"/>
      <protection/>
    </xf>
    <xf numFmtId="0" fontId="0" fillId="0" borderId="0" xfId="59" applyFont="1" applyBorder="1" applyAlignment="1" quotePrefix="1">
      <alignment horizontal="left"/>
      <protection/>
    </xf>
    <xf numFmtId="0" fontId="0" fillId="0" borderId="16" xfId="59" applyFont="1" applyBorder="1" applyAlignment="1">
      <alignment horizontal="left"/>
      <protection/>
    </xf>
    <xf numFmtId="0" fontId="0" fillId="0" borderId="46" xfId="59" applyFont="1" applyBorder="1" applyAlignment="1">
      <alignment horizontal="center"/>
      <protection/>
    </xf>
    <xf numFmtId="0" fontId="0" fillId="0" borderId="41" xfId="59" applyFont="1" applyBorder="1" applyAlignment="1">
      <alignment horizontal="left"/>
      <protection/>
    </xf>
    <xf numFmtId="0" fontId="0" fillId="0" borderId="0" xfId="59" applyFont="1" applyBorder="1" applyAlignment="1">
      <alignment horizontal="left"/>
      <protection/>
    </xf>
    <xf numFmtId="0" fontId="2" fillId="0" borderId="41" xfId="59" applyFont="1" applyBorder="1" applyAlignment="1">
      <alignment horizontal="left"/>
      <protection/>
    </xf>
    <xf numFmtId="0" fontId="2" fillId="0" borderId="0" xfId="59" applyFont="1" applyBorder="1" applyAlignment="1">
      <alignment horizontal="left"/>
      <protection/>
    </xf>
    <xf numFmtId="0" fontId="2" fillId="0" borderId="16" xfId="59" applyFont="1" applyBorder="1" applyAlignment="1">
      <alignment horizontal="left"/>
      <protection/>
    </xf>
    <xf numFmtId="0" fontId="2" fillId="0" borderId="46" xfId="59" applyFont="1" applyBorder="1" applyAlignment="1">
      <alignment horizontal="center"/>
      <protection/>
    </xf>
    <xf numFmtId="0" fontId="0" fillId="0" borderId="41" xfId="59" applyFont="1" applyBorder="1">
      <alignment/>
      <protection/>
    </xf>
    <xf numFmtId="0" fontId="2" fillId="0" borderId="16" xfId="59" applyFont="1" applyBorder="1">
      <alignment/>
      <protection/>
    </xf>
    <xf numFmtId="0" fontId="2" fillId="0" borderId="43" xfId="59" applyFont="1" applyBorder="1" applyAlignment="1">
      <alignment horizontal="center"/>
      <protection/>
    </xf>
    <xf numFmtId="0" fontId="0" fillId="0" borderId="16" xfId="59" applyFont="1" applyBorder="1" applyAlignment="1">
      <alignment horizontal="left"/>
      <protection/>
    </xf>
    <xf numFmtId="0" fontId="2" fillId="0" borderId="47" xfId="59" applyFont="1" applyBorder="1" applyAlignment="1">
      <alignment horizontal="center"/>
      <protection/>
    </xf>
    <xf numFmtId="0" fontId="0" fillId="0" borderId="48" xfId="59" applyFont="1" applyBorder="1" applyAlignment="1">
      <alignment horizontal="center"/>
      <protection/>
    </xf>
    <xf numFmtId="0" fontId="2" fillId="0" borderId="49" xfId="59" applyFont="1" applyBorder="1" applyAlignment="1">
      <alignment horizontal="center"/>
      <protection/>
    </xf>
    <xf numFmtId="0" fontId="0" fillId="0" borderId="50" xfId="59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0" fillId="0" borderId="42" xfId="59" applyFont="1" applyBorder="1">
      <alignment/>
      <protection/>
    </xf>
    <xf numFmtId="0" fontId="2" fillId="0" borderId="45" xfId="59" applyFont="1" applyBorder="1">
      <alignment/>
      <protection/>
    </xf>
    <xf numFmtId="0" fontId="2" fillId="0" borderId="18" xfId="59" applyFont="1" applyBorder="1">
      <alignment/>
      <protection/>
    </xf>
    <xf numFmtId="0" fontId="2" fillId="0" borderId="10" xfId="59" applyFont="1" applyBorder="1" applyAlignment="1">
      <alignment horizontal="center"/>
      <protection/>
    </xf>
    <xf numFmtId="0" fontId="0" fillId="0" borderId="43" xfId="59" applyFont="1" applyBorder="1" applyAlignment="1">
      <alignment horizontal="center"/>
      <protection/>
    </xf>
    <xf numFmtId="0" fontId="0" fillId="0" borderId="43" xfId="59" applyFont="1" applyBorder="1">
      <alignment/>
      <protection/>
    </xf>
    <xf numFmtId="0" fontId="2" fillId="0" borderId="19" xfId="59" applyFont="1" applyBorder="1" applyAlignment="1">
      <alignment horizontal="left"/>
      <protection/>
    </xf>
    <xf numFmtId="0" fontId="0" fillId="0" borderId="44" xfId="59" applyFont="1" applyBorder="1" applyAlignment="1">
      <alignment horizontal="left"/>
      <protection/>
    </xf>
    <xf numFmtId="17" fontId="0" fillId="0" borderId="22" xfId="59" applyNumberFormat="1" applyFont="1" applyBorder="1" applyAlignment="1">
      <alignment horizontal="center"/>
      <protection/>
    </xf>
    <xf numFmtId="0" fontId="0" fillId="0" borderId="0" xfId="59" applyFill="1" applyBorder="1">
      <alignment/>
      <protection/>
    </xf>
    <xf numFmtId="0" fontId="0" fillId="0" borderId="16" xfId="59" applyFill="1" applyBorder="1">
      <alignment/>
      <protection/>
    </xf>
    <xf numFmtId="0" fontId="0" fillId="0" borderId="22" xfId="59" applyFont="1" applyBorder="1" applyAlignment="1" quotePrefix="1">
      <alignment/>
      <protection/>
    </xf>
    <xf numFmtId="0" fontId="2" fillId="0" borderId="41" xfId="59" applyFont="1" applyBorder="1">
      <alignment/>
      <protection/>
    </xf>
    <xf numFmtId="0" fontId="0" fillId="0" borderId="16" xfId="59" applyFont="1" applyBorder="1" applyAlignment="1" quotePrefix="1">
      <alignment horizontal="left"/>
      <protection/>
    </xf>
    <xf numFmtId="0" fontId="2" fillId="0" borderId="17" xfId="59" applyFont="1" applyBorder="1" applyAlignment="1">
      <alignment horizontal="center"/>
      <protection/>
    </xf>
    <xf numFmtId="0" fontId="2" fillId="0" borderId="41" xfId="59" applyFont="1" applyBorder="1" applyAlignment="1">
      <alignment/>
      <protection/>
    </xf>
    <xf numFmtId="0" fontId="0" fillId="0" borderId="41" xfId="59" applyFill="1" applyBorder="1">
      <alignment/>
      <protection/>
    </xf>
    <xf numFmtId="0" fontId="2" fillId="0" borderId="41" xfId="59" applyFont="1" applyBorder="1" applyAlignment="1">
      <alignment horizontal="left"/>
      <protection/>
    </xf>
    <xf numFmtId="0" fontId="0" fillId="0" borderId="41" xfId="59" applyFont="1" applyBorder="1" applyAlignment="1">
      <alignment/>
      <protection/>
    </xf>
    <xf numFmtId="0" fontId="2" fillId="0" borderId="16" xfId="59" applyFont="1" applyFill="1" applyBorder="1" applyAlignment="1">
      <alignment horizontal="center"/>
      <protection/>
    </xf>
    <xf numFmtId="0" fontId="2" fillId="0" borderId="43" xfId="59" applyFont="1" applyBorder="1" applyAlignment="1">
      <alignment horizontal="center"/>
      <protection/>
    </xf>
    <xf numFmtId="0" fontId="0" fillId="0" borderId="46" xfId="59" applyFont="1" applyBorder="1" applyAlignment="1" quotePrefix="1">
      <alignment horizontal="center"/>
      <protection/>
    </xf>
    <xf numFmtId="0" fontId="0" fillId="0" borderId="41" xfId="59" applyFont="1" applyBorder="1" applyAlignment="1" quotePrefix="1">
      <alignment/>
      <protection/>
    </xf>
    <xf numFmtId="0" fontId="0" fillId="0" borderId="42" xfId="59" applyFont="1" applyBorder="1" applyAlignment="1">
      <alignment horizontal="center"/>
      <protection/>
    </xf>
    <xf numFmtId="0" fontId="0" fillId="0" borderId="18" xfId="59" applyFont="1" applyBorder="1" applyAlignment="1">
      <alignment horizontal="center"/>
      <protection/>
    </xf>
    <xf numFmtId="0" fontId="2" fillId="0" borderId="17" xfId="59" applyFont="1" applyBorder="1" applyAlignment="1">
      <alignment horizontal="center"/>
      <protection/>
    </xf>
    <xf numFmtId="9" fontId="3" fillId="0" borderId="0" xfId="69" applyFont="1" applyBorder="1" applyAlignment="1" quotePrefix="1">
      <alignment vertical="top" shrinkToFit="1"/>
    </xf>
    <xf numFmtId="0" fontId="3" fillId="0" borderId="0" xfId="59" applyFont="1" applyBorder="1" applyAlignment="1" quotePrefix="1">
      <alignment vertical="top"/>
      <protection/>
    </xf>
    <xf numFmtId="0" fontId="7" fillId="0" borderId="0" xfId="59" applyFont="1" applyBorder="1" applyAlignment="1" quotePrefix="1">
      <alignment/>
      <protection/>
    </xf>
    <xf numFmtId="0" fontId="0" fillId="0" borderId="0" xfId="59" applyFont="1" applyAlignment="1">
      <alignment/>
      <protection/>
    </xf>
    <xf numFmtId="0" fontId="3" fillId="0" borderId="0" xfId="59" applyFont="1" applyFill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0" fillId="0" borderId="0" xfId="59" applyFont="1" applyBorder="1" applyAlignment="1">
      <alignment/>
      <protection/>
    </xf>
    <xf numFmtId="0" fontId="3" fillId="0" borderId="0" xfId="59" applyFont="1" applyBorder="1" applyAlignment="1">
      <alignment vertical="center"/>
      <protection/>
    </xf>
    <xf numFmtId="17" fontId="3" fillId="0" borderId="0" xfId="59" applyNumberFormat="1" applyFont="1" applyFill="1" applyBorder="1" applyAlignment="1">
      <alignment horizontal="center" vertical="center"/>
      <protection/>
    </xf>
    <xf numFmtId="17" fontId="3" fillId="0" borderId="0" xfId="59" applyNumberFormat="1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horizontal="center"/>
      <protection/>
    </xf>
    <xf numFmtId="0" fontId="17" fillId="0" borderId="0" xfId="59" applyFont="1" applyBorder="1" applyAlignment="1">
      <alignment horizontal="center"/>
      <protection/>
    </xf>
    <xf numFmtId="0" fontId="3" fillId="0" borderId="0" xfId="59" applyFont="1" applyFill="1" applyBorder="1" applyAlignment="1">
      <alignment/>
      <protection/>
    </xf>
    <xf numFmtId="0" fontId="0" fillId="0" borderId="44" xfId="59" applyFont="1" applyBorder="1">
      <alignment/>
      <protection/>
    </xf>
    <xf numFmtId="0" fontId="0" fillId="0" borderId="40" xfId="59" applyFont="1" applyBorder="1" applyAlignment="1">
      <alignment horizontal="center"/>
      <protection/>
    </xf>
    <xf numFmtId="0" fontId="0" fillId="0" borderId="18" xfId="59" applyFont="1" applyBorder="1">
      <alignment/>
      <protection/>
    </xf>
    <xf numFmtId="0" fontId="3" fillId="0" borderId="0" xfId="59" applyFont="1" applyBorder="1">
      <alignment/>
      <protection/>
    </xf>
    <xf numFmtId="0" fontId="3" fillId="0" borderId="44" xfId="59" applyFont="1" applyFill="1" applyBorder="1" applyAlignment="1">
      <alignment horizontal="left"/>
      <protection/>
    </xf>
    <xf numFmtId="0" fontId="6" fillId="0" borderId="16" xfId="59" applyFont="1" applyFill="1" applyBorder="1" applyAlignment="1" quotePrefix="1">
      <alignment horizontal="left"/>
      <protection/>
    </xf>
    <xf numFmtId="0" fontId="3" fillId="0" borderId="16" xfId="59" applyFont="1" applyFill="1" applyBorder="1" applyAlignment="1">
      <alignment horizontal="left"/>
      <protection/>
    </xf>
    <xf numFmtId="0" fontId="2" fillId="0" borderId="46" xfId="59" applyFont="1" applyFill="1" applyBorder="1" applyAlignment="1">
      <alignment horizontal="center"/>
      <protection/>
    </xf>
    <xf numFmtId="0" fontId="0" fillId="0" borderId="17" xfId="59" applyFont="1" applyBorder="1" applyAlignment="1">
      <alignment/>
      <protection/>
    </xf>
    <xf numFmtId="0" fontId="0" fillId="0" borderId="17" xfId="59" applyFont="1" applyBorder="1">
      <alignment/>
      <protection/>
    </xf>
    <xf numFmtId="0" fontId="0" fillId="0" borderId="10" xfId="59" applyFont="1" applyBorder="1" applyAlignment="1">
      <alignment/>
      <protection/>
    </xf>
    <xf numFmtId="0" fontId="2" fillId="0" borderId="42" xfId="59" applyFont="1" applyFill="1" applyBorder="1" applyAlignment="1">
      <alignment horizontal="center"/>
      <protection/>
    </xf>
    <xf numFmtId="0" fontId="0" fillId="0" borderId="44" xfId="59" applyFont="1" applyFill="1" applyBorder="1">
      <alignment/>
      <protection/>
    </xf>
    <xf numFmtId="0" fontId="0" fillId="0" borderId="22" xfId="59" applyFont="1" applyFill="1" applyBorder="1">
      <alignment/>
      <protection/>
    </xf>
    <xf numFmtId="16" fontId="2" fillId="0" borderId="22" xfId="59" applyNumberFormat="1" applyFont="1" applyBorder="1" applyAlignment="1">
      <alignment/>
      <protection/>
    </xf>
    <xf numFmtId="17" fontId="2" fillId="0" borderId="16" xfId="59" applyNumberFormat="1" applyFont="1" applyFill="1" applyBorder="1">
      <alignment/>
      <protection/>
    </xf>
    <xf numFmtId="17" fontId="0" fillId="0" borderId="22" xfId="59" applyNumberFormat="1" applyFont="1" applyFill="1" applyBorder="1">
      <alignment/>
      <protection/>
    </xf>
    <xf numFmtId="0" fontId="0" fillId="0" borderId="16" xfId="59" applyFont="1" applyBorder="1">
      <alignment/>
      <protection/>
    </xf>
    <xf numFmtId="0" fontId="2" fillId="0" borderId="22" xfId="59" applyFont="1" applyFill="1" applyBorder="1" applyAlignment="1">
      <alignment horizontal="center"/>
      <protection/>
    </xf>
    <xf numFmtId="0" fontId="0" fillId="0" borderId="17" xfId="59" applyFont="1" applyFill="1" applyBorder="1" applyAlignment="1" quotePrefix="1">
      <alignment horizontal="center"/>
      <protection/>
    </xf>
    <xf numFmtId="0" fontId="0" fillId="0" borderId="22" xfId="59" applyFont="1" applyBorder="1" applyAlignment="1" quotePrefix="1">
      <alignment horizontal="left"/>
      <protection/>
    </xf>
    <xf numFmtId="2" fontId="2" fillId="0" borderId="22" xfId="59" applyNumberFormat="1" applyFont="1" applyBorder="1" applyAlignment="1">
      <alignment/>
      <protection/>
    </xf>
    <xf numFmtId="1" fontId="0" fillId="0" borderId="20" xfId="59" applyNumberFormat="1" applyFont="1" applyBorder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164" fontId="2" fillId="0" borderId="22" xfId="59" applyNumberFormat="1" applyFont="1" applyBorder="1" applyAlignment="1">
      <alignment/>
      <protection/>
    </xf>
    <xf numFmtId="16" fontId="2" fillId="0" borderId="0" xfId="59" applyNumberFormat="1" applyFont="1" applyBorder="1" applyAlignment="1">
      <alignment/>
      <protection/>
    </xf>
    <xf numFmtId="0" fontId="0" fillId="0" borderId="17" xfId="59" applyFont="1" applyBorder="1" applyAlignment="1">
      <alignment horizontal="left"/>
      <protection/>
    </xf>
    <xf numFmtId="164" fontId="0" fillId="0" borderId="22" xfId="59" applyNumberFormat="1" applyFont="1" applyBorder="1" applyAlignment="1">
      <alignment horizontal="center"/>
      <protection/>
    </xf>
    <xf numFmtId="16" fontId="0" fillId="0" borderId="0" xfId="59" applyNumberFormat="1" applyFont="1" applyBorder="1" applyAlignment="1">
      <alignment/>
      <protection/>
    </xf>
    <xf numFmtId="0" fontId="3" fillId="0" borderId="10" xfId="59" applyFont="1" applyBorder="1">
      <alignment/>
      <protection/>
    </xf>
    <xf numFmtId="0" fontId="3" fillId="0" borderId="43" xfId="59" applyFont="1" applyBorder="1">
      <alignment/>
      <protection/>
    </xf>
    <xf numFmtId="0" fontId="3" fillId="0" borderId="44" xfId="59" applyFont="1" applyFill="1" applyBorder="1" applyAlignment="1">
      <alignment/>
      <protection/>
    </xf>
    <xf numFmtId="0" fontId="6" fillId="0" borderId="16" xfId="59" applyFont="1" applyFill="1" applyBorder="1" applyAlignment="1">
      <alignment horizontal="left"/>
      <protection/>
    </xf>
    <xf numFmtId="0" fontId="6" fillId="0" borderId="17" xfId="59" applyFont="1" applyBorder="1" applyAlignment="1">
      <alignment horizontal="left" vertical="center"/>
      <protection/>
    </xf>
    <xf numFmtId="0" fontId="0" fillId="0" borderId="20" xfId="59" applyFont="1" applyFill="1" applyBorder="1" applyAlignment="1">
      <alignment horizontal="center"/>
      <protection/>
    </xf>
    <xf numFmtId="0" fontId="4" fillId="0" borderId="22" xfId="59" applyFont="1" applyFill="1" applyBorder="1" applyAlignment="1">
      <alignment/>
      <protection/>
    </xf>
    <xf numFmtId="0" fontId="0" fillId="0" borderId="41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/>
      <protection/>
    </xf>
    <xf numFmtId="0" fontId="6" fillId="0" borderId="10" xfId="59" applyFont="1" applyBorder="1" applyAlignment="1" quotePrefix="1">
      <alignment horizontal="left"/>
      <protection/>
    </xf>
    <xf numFmtId="0" fontId="3" fillId="0" borderId="22" xfId="59" applyFont="1" applyBorder="1" applyAlignment="1">
      <alignment/>
      <protection/>
    </xf>
    <xf numFmtId="0" fontId="3" fillId="0" borderId="0" xfId="59" applyFont="1" applyAlignment="1">
      <alignment horizontal="left"/>
      <protection/>
    </xf>
    <xf numFmtId="0" fontId="17" fillId="0" borderId="20" xfId="59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3" fillId="0" borderId="44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0" fontId="3" fillId="0" borderId="17" xfId="59" applyFont="1" applyBorder="1" applyAlignment="1">
      <alignment horizontal="center"/>
      <protection/>
    </xf>
    <xf numFmtId="0" fontId="0" fillId="0" borderId="38" xfId="59" applyFont="1" applyBorder="1" applyAlignment="1">
      <alignment horizontal="center"/>
      <protection/>
    </xf>
    <xf numFmtId="0" fontId="2" fillId="0" borderId="17" xfId="59" applyFont="1" applyFill="1" applyBorder="1" applyAlignment="1">
      <alignment horizontal="center"/>
      <protection/>
    </xf>
    <xf numFmtId="0" fontId="3" fillId="0" borderId="22" xfId="59" applyFont="1" applyFill="1" applyBorder="1" applyAlignment="1">
      <alignment horizontal="center"/>
      <protection/>
    </xf>
    <xf numFmtId="0" fontId="18" fillId="0" borderId="22" xfId="59" applyFont="1" applyBorder="1" applyAlignment="1">
      <alignment horizontal="left"/>
      <protection/>
    </xf>
    <xf numFmtId="0" fontId="9" fillId="0" borderId="0" xfId="59" applyFont="1" applyBorder="1">
      <alignment/>
      <protection/>
    </xf>
    <xf numFmtId="0" fontId="12" fillId="0" borderId="0" xfId="59" applyFont="1" applyBorder="1" applyAlignment="1">
      <alignment horizontal="center" vertical="top" wrapText="1"/>
      <protection/>
    </xf>
    <xf numFmtId="0" fontId="9" fillId="0" borderId="0" xfId="59" applyFont="1" applyBorder="1">
      <alignment/>
      <protection/>
    </xf>
    <xf numFmtId="0" fontId="9" fillId="0" borderId="10" xfId="59" applyFont="1" applyBorder="1" applyAlignment="1">
      <alignment horizontal="center"/>
      <protection/>
    </xf>
    <xf numFmtId="0" fontId="3" fillId="0" borderId="43" xfId="59" applyFont="1" applyBorder="1" applyAlignment="1">
      <alignment/>
      <protection/>
    </xf>
    <xf numFmtId="0" fontId="3" fillId="0" borderId="19" xfId="59" applyFont="1" applyBorder="1" applyAlignment="1">
      <alignment/>
      <protection/>
    </xf>
    <xf numFmtId="0" fontId="3" fillId="0" borderId="44" xfId="59" applyFont="1" applyBorder="1" applyAlignment="1">
      <alignment/>
      <protection/>
    </xf>
    <xf numFmtId="0" fontId="9" fillId="0" borderId="22" xfId="59" applyFont="1" applyBorder="1" applyAlignment="1">
      <alignment/>
      <protection/>
    </xf>
    <xf numFmtId="0" fontId="11" fillId="0" borderId="22" xfId="59" applyFont="1" applyBorder="1">
      <alignment/>
      <protection/>
    </xf>
    <xf numFmtId="0" fontId="11" fillId="0" borderId="41" xfId="59" applyFont="1" applyBorder="1">
      <alignment/>
      <protection/>
    </xf>
    <xf numFmtId="0" fontId="9" fillId="0" borderId="16" xfId="59" applyFont="1" applyBorder="1" applyAlignment="1">
      <alignment horizontal="left"/>
      <protection/>
    </xf>
    <xf numFmtId="49" fontId="0" fillId="0" borderId="17" xfId="69" applyNumberFormat="1" applyFont="1" applyFill="1" applyBorder="1" applyAlignment="1">
      <alignment horizontal="center" vertical="top" shrinkToFit="1"/>
    </xf>
    <xf numFmtId="0" fontId="11" fillId="0" borderId="42" xfId="59" applyFont="1" applyBorder="1">
      <alignment/>
      <protection/>
    </xf>
    <xf numFmtId="0" fontId="9" fillId="0" borderId="45" xfId="59" applyFont="1" applyBorder="1" applyAlignment="1">
      <alignment horizontal="left"/>
      <protection/>
    </xf>
    <xf numFmtId="0" fontId="9" fillId="0" borderId="18" xfId="59" applyFont="1" applyBorder="1" applyAlignment="1">
      <alignment horizontal="left"/>
      <protection/>
    </xf>
    <xf numFmtId="0" fontId="9" fillId="0" borderId="16" xfId="59" applyFont="1" applyBorder="1">
      <alignment/>
      <protection/>
    </xf>
    <xf numFmtId="0" fontId="9" fillId="0" borderId="43" xfId="59" applyFont="1" applyBorder="1" applyAlignment="1">
      <alignment horizontal="center"/>
      <protection/>
    </xf>
    <xf numFmtId="0" fontId="9" fillId="0" borderId="44" xfId="59" applyFont="1" applyBorder="1" applyAlignment="1">
      <alignment horizontal="center"/>
      <protection/>
    </xf>
    <xf numFmtId="0" fontId="9" fillId="0" borderId="22" xfId="59" applyFont="1" applyBorder="1" applyAlignment="1">
      <alignment/>
      <protection/>
    </xf>
    <xf numFmtId="0" fontId="9" fillId="0" borderId="42" xfId="59" applyFont="1" applyBorder="1" applyAlignment="1">
      <alignment/>
      <protection/>
    </xf>
    <xf numFmtId="0" fontId="9" fillId="0" borderId="18" xfId="59" applyFont="1" applyBorder="1" applyAlignment="1">
      <alignment/>
      <protection/>
    </xf>
    <xf numFmtId="0" fontId="3" fillId="0" borderId="42" xfId="59" applyFont="1" applyBorder="1" applyAlignment="1">
      <alignment/>
      <protection/>
    </xf>
    <xf numFmtId="0" fontId="3" fillId="0" borderId="45" xfId="59" applyFont="1" applyBorder="1" applyAlignment="1">
      <alignment/>
      <protection/>
    </xf>
    <xf numFmtId="0" fontId="3" fillId="0" borderId="18" xfId="59" applyFont="1" applyBorder="1" applyAlignment="1">
      <alignment/>
      <protection/>
    </xf>
    <xf numFmtId="0" fontId="3" fillId="0" borderId="43" xfId="59" applyFont="1" applyBorder="1" applyAlignment="1">
      <alignment/>
      <protection/>
    </xf>
    <xf numFmtId="0" fontId="3" fillId="0" borderId="19" xfId="59" applyFont="1" applyBorder="1" applyAlignment="1">
      <alignment/>
      <protection/>
    </xf>
    <xf numFmtId="0" fontId="3" fillId="0" borderId="44" xfId="59" applyFont="1" applyBorder="1" applyAlignment="1">
      <alignment/>
      <protection/>
    </xf>
    <xf numFmtId="0" fontId="19" fillId="0" borderId="46" xfId="59" applyFont="1" applyFill="1" applyBorder="1" applyAlignment="1">
      <alignment horizontal="center" vertical="top"/>
      <protection/>
    </xf>
    <xf numFmtId="0" fontId="14" fillId="0" borderId="22" xfId="59" applyFont="1" applyFill="1" applyBorder="1" applyAlignment="1">
      <alignment vertical="top"/>
      <protection/>
    </xf>
    <xf numFmtId="0" fontId="14" fillId="0" borderId="16" xfId="59" applyFont="1" applyFill="1" applyBorder="1" applyAlignment="1">
      <alignment vertical="top"/>
      <protection/>
    </xf>
    <xf numFmtId="0" fontId="14" fillId="0" borderId="41" xfId="59" applyFont="1" applyFill="1" applyBorder="1" applyAlignment="1">
      <alignment vertical="top"/>
      <protection/>
    </xf>
    <xf numFmtId="0" fontId="14" fillId="0" borderId="0" xfId="59" applyFont="1" applyFill="1" applyBorder="1" applyAlignment="1">
      <alignment vertical="top"/>
      <protection/>
    </xf>
    <xf numFmtId="49" fontId="0" fillId="0" borderId="0" xfId="69" applyNumberFormat="1" applyFont="1" applyFill="1" applyBorder="1" applyAlignment="1">
      <alignment horizontal="center" vertical="top" shrinkToFit="1"/>
    </xf>
    <xf numFmtId="0" fontId="0" fillId="0" borderId="16" xfId="59" applyBorder="1">
      <alignment/>
      <protection/>
    </xf>
    <xf numFmtId="0" fontId="0" fillId="0" borderId="18" xfId="59" applyBorder="1" applyAlignment="1">
      <alignment horizontal="center"/>
      <protection/>
    </xf>
    <xf numFmtId="0" fontId="0" fillId="0" borderId="42" xfId="59" applyBorder="1">
      <alignment/>
      <protection/>
    </xf>
    <xf numFmtId="0" fontId="0" fillId="0" borderId="45" xfId="59" applyBorder="1">
      <alignment/>
      <protection/>
    </xf>
    <xf numFmtId="0" fontId="0" fillId="0" borderId="18" xfId="59" applyBorder="1">
      <alignment/>
      <protection/>
    </xf>
    <xf numFmtId="49" fontId="0" fillId="0" borderId="22" xfId="69" applyNumberFormat="1" applyFont="1" applyFill="1" applyBorder="1" applyAlignment="1">
      <alignment horizontal="center" vertical="top" shrinkToFit="1"/>
    </xf>
    <xf numFmtId="0" fontId="9" fillId="0" borderId="44" xfId="59" applyFont="1" applyBorder="1" applyAlignment="1">
      <alignment horizontal="left"/>
      <protection/>
    </xf>
    <xf numFmtId="0" fontId="9" fillId="0" borderId="43" xfId="59" applyFont="1" applyBorder="1" applyAlignment="1">
      <alignment horizontal="left"/>
      <protection/>
    </xf>
    <xf numFmtId="0" fontId="9" fillId="0" borderId="19" xfId="59" applyFont="1" applyBorder="1" applyAlignment="1">
      <alignment horizontal="left"/>
      <protection/>
    </xf>
    <xf numFmtId="0" fontId="9" fillId="0" borderId="44" xfId="59" applyFont="1" applyBorder="1" applyAlignment="1">
      <alignment horizontal="left" vertical="top"/>
      <protection/>
    </xf>
    <xf numFmtId="0" fontId="2" fillId="0" borderId="20" xfId="59" applyFont="1" applyBorder="1" applyAlignment="1" quotePrefix="1">
      <alignment horizontal="center"/>
      <protection/>
    </xf>
    <xf numFmtId="0" fontId="9" fillId="0" borderId="22" xfId="59" applyFont="1" applyBorder="1" applyAlignment="1" quotePrefix="1">
      <alignment horizontal="center"/>
      <protection/>
    </xf>
    <xf numFmtId="0" fontId="9" fillId="0" borderId="16" xfId="59" applyFont="1" applyBorder="1" applyAlignment="1">
      <alignment horizontal="center"/>
      <protection/>
    </xf>
    <xf numFmtId="0" fontId="0" fillId="0" borderId="20" xfId="59" applyFont="1" applyBorder="1" applyAlignment="1" quotePrefix="1">
      <alignment horizontal="center"/>
      <protection/>
    </xf>
    <xf numFmtId="0" fontId="9" fillId="0" borderId="41" xfId="59" applyFont="1" applyBorder="1" applyAlignment="1" quotePrefix="1">
      <alignment horizontal="left"/>
      <protection/>
    </xf>
    <xf numFmtId="0" fontId="9" fillId="0" borderId="16" xfId="59" applyFont="1" applyBorder="1" applyAlignment="1">
      <alignment horizontal="left"/>
      <protection/>
    </xf>
    <xf numFmtId="0" fontId="9" fillId="0" borderId="41" xfId="59" applyFont="1" applyBorder="1" applyAlignment="1">
      <alignment horizontal="left"/>
      <protection/>
    </xf>
    <xf numFmtId="0" fontId="9" fillId="0" borderId="17" xfId="59" applyFont="1" applyBorder="1" applyAlignment="1">
      <alignment horizontal="left"/>
      <protection/>
    </xf>
    <xf numFmtId="0" fontId="9" fillId="0" borderId="42" xfId="59" applyFont="1" applyBorder="1" applyAlignment="1">
      <alignment horizontal="left"/>
      <protection/>
    </xf>
    <xf numFmtId="0" fontId="3" fillId="0" borderId="18" xfId="59" applyFont="1" applyBorder="1">
      <alignment/>
      <protection/>
    </xf>
    <xf numFmtId="0" fontId="3" fillId="0" borderId="41" xfId="59" applyFont="1" applyBorder="1" applyAlignment="1">
      <alignment horizontal="left"/>
      <protection/>
    </xf>
    <xf numFmtId="0" fontId="3" fillId="0" borderId="16" xfId="59" applyFont="1" applyBorder="1" applyAlignment="1">
      <alignment horizontal="left"/>
      <protection/>
    </xf>
    <xf numFmtId="49" fontId="9" fillId="0" borderId="22" xfId="69" applyNumberFormat="1" applyFont="1" applyFill="1" applyBorder="1" applyAlignment="1">
      <alignment horizontal="center" vertical="top" shrinkToFit="1"/>
    </xf>
    <xf numFmtId="49" fontId="9" fillId="0" borderId="10" xfId="69" applyNumberFormat="1" applyFont="1" applyFill="1" applyBorder="1" applyAlignment="1">
      <alignment horizontal="center" vertical="top" shrinkToFit="1"/>
    </xf>
    <xf numFmtId="49" fontId="0" fillId="0" borderId="20" xfId="69" applyNumberFormat="1" applyFont="1" applyFill="1" applyBorder="1" applyAlignment="1">
      <alignment horizontal="center" vertical="top" shrinkToFit="1"/>
    </xf>
    <xf numFmtId="0" fontId="0" fillId="0" borderId="43" xfId="59" applyFill="1" applyBorder="1">
      <alignment/>
      <protection/>
    </xf>
    <xf numFmtId="0" fontId="3" fillId="0" borderId="19" xfId="59" applyFont="1" applyFill="1" applyBorder="1" applyAlignment="1">
      <alignment horizontal="center"/>
      <protection/>
    </xf>
    <xf numFmtId="0" fontId="15" fillId="0" borderId="44" xfId="59" applyFont="1" applyFill="1" applyBorder="1">
      <alignment/>
      <protection/>
    </xf>
    <xf numFmtId="0" fontId="15" fillId="0" borderId="16" xfId="59" applyFont="1" applyFill="1" applyBorder="1">
      <alignment/>
      <protection/>
    </xf>
    <xf numFmtId="0" fontId="9" fillId="0" borderId="17" xfId="59" applyFont="1" applyBorder="1" applyAlignment="1">
      <alignment horizontal="center"/>
      <protection/>
    </xf>
    <xf numFmtId="0" fontId="0" fillId="0" borderId="18" xfId="59" applyFont="1" applyBorder="1" applyAlignment="1">
      <alignment horizontal="center"/>
      <protection/>
    </xf>
    <xf numFmtId="0" fontId="3" fillId="0" borderId="18" xfId="59" applyFont="1" applyBorder="1">
      <alignment/>
      <protection/>
    </xf>
    <xf numFmtId="0" fontId="0" fillId="0" borderId="22" xfId="59" applyBorder="1" applyAlignment="1">
      <alignment horizontal="center"/>
      <protection/>
    </xf>
    <xf numFmtId="0" fontId="0" fillId="0" borderId="40" xfId="59" applyFont="1" applyFill="1" applyBorder="1" applyAlignment="1">
      <alignment horizontal="center"/>
      <protection/>
    </xf>
    <xf numFmtId="49" fontId="9" fillId="0" borderId="22" xfId="59" applyNumberFormat="1" applyFont="1" applyFill="1" applyBorder="1" applyAlignment="1">
      <alignment horizontal="center"/>
      <protection/>
    </xf>
    <xf numFmtId="0" fontId="0" fillId="0" borderId="20" xfId="59" applyNumberFormat="1" applyFont="1" applyFill="1" applyBorder="1" applyAlignment="1">
      <alignment horizontal="center"/>
      <protection/>
    </xf>
    <xf numFmtId="0" fontId="0" fillId="0" borderId="22" xfId="59" applyFont="1" applyFill="1" applyBorder="1" applyAlignment="1">
      <alignment horizontal="center"/>
      <protection/>
    </xf>
    <xf numFmtId="0" fontId="15" fillId="0" borderId="17" xfId="59" applyFont="1" applyBorder="1" applyAlignment="1">
      <alignment horizontal="left"/>
      <protection/>
    </xf>
    <xf numFmtId="0" fontId="0" fillId="0" borderId="42" xfId="59" applyBorder="1" applyAlignment="1">
      <alignment/>
      <protection/>
    </xf>
    <xf numFmtId="0" fontId="0" fillId="0" borderId="45" xfId="59" applyBorder="1" applyAlignment="1">
      <alignment/>
      <protection/>
    </xf>
    <xf numFmtId="0" fontId="0" fillId="0" borderId="18" xfId="59" applyBorder="1" applyAlignment="1">
      <alignment/>
      <protection/>
    </xf>
    <xf numFmtId="0" fontId="3" fillId="0" borderId="20" xfId="59" applyFont="1" applyBorder="1" applyAlignment="1">
      <alignment horizontal="center"/>
      <protection/>
    </xf>
    <xf numFmtId="0" fontId="0" fillId="0" borderId="10" xfId="59" applyBorder="1" applyAlignment="1">
      <alignment horizontal="center"/>
      <protection/>
    </xf>
    <xf numFmtId="0" fontId="0" fillId="0" borderId="19" xfId="59" applyFont="1" applyBorder="1" applyAlignment="1">
      <alignment/>
      <protection/>
    </xf>
    <xf numFmtId="0" fontId="0" fillId="0" borderId="44" xfId="59" applyFont="1" applyBorder="1" applyAlignment="1">
      <alignment/>
      <protection/>
    </xf>
    <xf numFmtId="0" fontId="0" fillId="0" borderId="43" xfId="59" applyFont="1" applyBorder="1" applyAlignment="1">
      <alignment/>
      <protection/>
    </xf>
    <xf numFmtId="0" fontId="3" fillId="0" borderId="20" xfId="59" applyFont="1" applyBorder="1" applyAlignment="1">
      <alignment/>
      <protection/>
    </xf>
    <xf numFmtId="0" fontId="0" fillId="0" borderId="17" xfId="69" applyNumberFormat="1" applyFont="1" applyBorder="1" applyAlignment="1">
      <alignment horizontal="center" vertical="top" shrinkToFit="1"/>
    </xf>
    <xf numFmtId="0" fontId="0" fillId="0" borderId="41" xfId="59" applyBorder="1" applyAlignment="1">
      <alignment/>
      <protection/>
    </xf>
    <xf numFmtId="0" fontId="0" fillId="0" borderId="16" xfId="59" applyBorder="1" applyAlignment="1">
      <alignment/>
      <protection/>
    </xf>
    <xf numFmtId="49" fontId="9" fillId="0" borderId="44" xfId="69" applyNumberFormat="1" applyFont="1" applyBorder="1" applyAlignment="1">
      <alignment horizontal="center" vertical="top" shrinkToFit="1"/>
    </xf>
    <xf numFmtId="0" fontId="0" fillId="0" borderId="41" xfId="59" applyFont="1" applyBorder="1" applyAlignment="1">
      <alignment/>
      <protection/>
    </xf>
    <xf numFmtId="49" fontId="9" fillId="0" borderId="16" xfId="69" applyNumberFormat="1" applyFont="1" applyBorder="1" applyAlignment="1">
      <alignment horizontal="center" vertical="top" shrinkToFit="1"/>
    </xf>
    <xf numFmtId="0" fontId="16" fillId="0" borderId="16" xfId="59" applyFont="1" applyBorder="1" applyAlignment="1">
      <alignment horizontal="left"/>
      <protection/>
    </xf>
    <xf numFmtId="0" fontId="0" fillId="0" borderId="18" xfId="59" applyNumberFormat="1" applyFont="1" applyBorder="1" applyAlignment="1">
      <alignment horizontal="center"/>
      <protection/>
    </xf>
    <xf numFmtId="0" fontId="3" fillId="0" borderId="18" xfId="59" applyFont="1" applyBorder="1" applyAlignment="1">
      <alignment horizontal="left"/>
      <protection/>
    </xf>
    <xf numFmtId="0" fontId="3" fillId="0" borderId="42" xfId="59" applyFont="1" applyBorder="1" applyAlignment="1">
      <alignment horizontal="left"/>
      <protection/>
    </xf>
    <xf numFmtId="0" fontId="8" fillId="0" borderId="0" xfId="59" applyFont="1" applyFill="1" applyBorder="1" applyAlignment="1">
      <alignment vertical="top"/>
      <protection/>
    </xf>
    <xf numFmtId="0" fontId="8" fillId="0" borderId="22" xfId="59" applyFont="1" applyFill="1" applyBorder="1" applyAlignment="1">
      <alignment vertical="top"/>
      <protection/>
    </xf>
    <xf numFmtId="0" fontId="9" fillId="0" borderId="22" xfId="59" applyFont="1" applyBorder="1" applyAlignment="1">
      <alignment horizontal="left"/>
      <protection/>
    </xf>
    <xf numFmtId="0" fontId="0" fillId="0" borderId="17" xfId="59" applyFont="1" applyBorder="1" applyAlignment="1" quotePrefix="1">
      <alignment horizontal="center"/>
      <protection/>
    </xf>
    <xf numFmtId="0" fontId="9" fillId="0" borderId="18" xfId="59" applyFont="1" applyBorder="1">
      <alignment/>
      <protection/>
    </xf>
    <xf numFmtId="0" fontId="3" fillId="0" borderId="41" xfId="59" applyFont="1" applyBorder="1" applyAlignment="1">
      <alignment/>
      <protection/>
    </xf>
    <xf numFmtId="0" fontId="3" fillId="0" borderId="16" xfId="59" applyFont="1" applyBorder="1" applyAlignment="1">
      <alignment/>
      <protection/>
    </xf>
    <xf numFmtId="0" fontId="9" fillId="0" borderId="10" xfId="59" applyFont="1" applyBorder="1" applyAlignment="1" quotePrefix="1">
      <alignment horizontal="center"/>
      <protection/>
    </xf>
    <xf numFmtId="0" fontId="0" fillId="0" borderId="22" xfId="59" applyFont="1" applyBorder="1" applyAlignment="1" quotePrefix="1">
      <alignment horizontal="center"/>
      <protection/>
    </xf>
    <xf numFmtId="0" fontId="3" fillId="0" borderId="41" xfId="59" applyFont="1" applyBorder="1" applyAlignment="1">
      <alignment horizontal="left"/>
      <protection/>
    </xf>
    <xf numFmtId="0" fontId="9" fillId="0" borderId="41" xfId="59" applyFont="1" applyBorder="1" applyAlignment="1" quotePrefix="1">
      <alignment/>
      <protection/>
    </xf>
    <xf numFmtId="0" fontId="9" fillId="0" borderId="16" xfId="59" applyFont="1" applyBorder="1" applyAlignment="1" quotePrefix="1">
      <alignment/>
      <protection/>
    </xf>
    <xf numFmtId="0" fontId="22" fillId="0" borderId="0" xfId="59" applyFont="1" applyFill="1" applyBorder="1" applyAlignment="1">
      <alignment horizontal="center" vertical="top"/>
      <protection/>
    </xf>
    <xf numFmtId="49" fontId="0" fillId="0" borderId="0" xfId="59" applyNumberFormat="1" applyFont="1" applyBorder="1" applyAlignment="1">
      <alignment horizontal="center"/>
      <protection/>
    </xf>
    <xf numFmtId="49" fontId="0" fillId="0" borderId="20" xfId="59" applyNumberFormat="1" applyFont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16" xfId="59" applyFont="1" applyBorder="1">
      <alignment/>
      <protection/>
    </xf>
    <xf numFmtId="0" fontId="11" fillId="0" borderId="0" xfId="59" applyFont="1" applyBorder="1">
      <alignment/>
      <protection/>
    </xf>
    <xf numFmtId="0" fontId="9" fillId="0" borderId="18" xfId="59" applyFont="1" applyBorder="1" applyAlignment="1" quotePrefix="1">
      <alignment horizontal="left"/>
      <protection/>
    </xf>
    <xf numFmtId="0" fontId="9" fillId="0" borderId="43" xfId="59" applyFont="1" applyBorder="1" applyAlignment="1">
      <alignment/>
      <protection/>
    </xf>
    <xf numFmtId="0" fontId="9" fillId="0" borderId="44" xfId="59" applyFont="1" applyBorder="1" applyAlignment="1">
      <alignment/>
      <protection/>
    </xf>
    <xf numFmtId="0" fontId="9" fillId="0" borderId="19" xfId="59" applyFont="1" applyBorder="1" applyAlignment="1">
      <alignment/>
      <protection/>
    </xf>
    <xf numFmtId="0" fontId="19" fillId="0" borderId="20" xfId="59" applyFont="1" applyFill="1" applyBorder="1" applyAlignment="1">
      <alignment horizontal="center" vertical="top"/>
      <protection/>
    </xf>
    <xf numFmtId="0" fontId="0" fillId="0" borderId="22" xfId="59" applyFill="1" applyBorder="1">
      <alignment/>
      <protection/>
    </xf>
    <xf numFmtId="0" fontId="0" fillId="0" borderId="22" xfId="59" applyFont="1" applyBorder="1" applyAlignment="1">
      <alignment horizontal="left"/>
      <protection/>
    </xf>
    <xf numFmtId="0" fontId="2" fillId="0" borderId="43" xfId="59" applyFont="1" applyBorder="1">
      <alignment/>
      <protection/>
    </xf>
    <xf numFmtId="0" fontId="2" fillId="0" borderId="44" xfId="59" applyFont="1" applyBorder="1">
      <alignment/>
      <protection/>
    </xf>
    <xf numFmtId="0" fontId="3" fillId="0" borderId="0" xfId="59" applyFont="1" applyFill="1" applyBorder="1" applyAlignment="1">
      <alignment horizontal="left" vertical="top"/>
      <protection/>
    </xf>
    <xf numFmtId="49" fontId="0" fillId="0" borderId="22" xfId="69" applyNumberFormat="1" applyFont="1" applyBorder="1" applyAlignment="1">
      <alignment horizontal="center" vertical="top" shrinkToFit="1"/>
    </xf>
    <xf numFmtId="0" fontId="9" fillId="0" borderId="0" xfId="59" applyFont="1" applyBorder="1" applyAlignment="1">
      <alignment horizontal="left" vertical="top"/>
      <protection/>
    </xf>
    <xf numFmtId="0" fontId="9" fillId="0" borderId="42" xfId="59" applyFont="1" applyBorder="1" applyAlignment="1">
      <alignment horizontal="center"/>
      <protection/>
    </xf>
    <xf numFmtId="0" fontId="9" fillId="0" borderId="18" xfId="59" applyFont="1" applyBorder="1" applyAlignment="1" quotePrefix="1">
      <alignment horizontal="left"/>
      <protection/>
    </xf>
    <xf numFmtId="0" fontId="9" fillId="0" borderId="42" xfId="59" applyFont="1" applyBorder="1" applyAlignment="1" quotePrefix="1">
      <alignment horizontal="left"/>
      <protection/>
    </xf>
    <xf numFmtId="0" fontId="3" fillId="0" borderId="0" xfId="59" applyFont="1" applyBorder="1">
      <alignment/>
      <protection/>
    </xf>
    <xf numFmtId="0" fontId="11" fillId="0" borderId="42" xfId="59" applyFont="1" applyBorder="1" applyAlignment="1">
      <alignment horizontal="left"/>
      <protection/>
    </xf>
    <xf numFmtId="0" fontId="11" fillId="0" borderId="18" xfId="59" applyFont="1" applyBorder="1" applyAlignment="1">
      <alignment horizontal="left"/>
      <protection/>
    </xf>
    <xf numFmtId="0" fontId="15" fillId="0" borderId="0" xfId="59" applyFont="1" applyBorder="1" applyAlignment="1">
      <alignment horizontal="left"/>
      <protection/>
    </xf>
    <xf numFmtId="0" fontId="19" fillId="0" borderId="17" xfId="59" applyFont="1" applyFill="1" applyBorder="1" applyAlignment="1">
      <alignment horizontal="center" vertical="top"/>
      <protection/>
    </xf>
    <xf numFmtId="0" fontId="19" fillId="0" borderId="40" xfId="59" applyFont="1" applyFill="1" applyBorder="1" applyAlignment="1">
      <alignment horizontal="center" vertical="top"/>
      <protection/>
    </xf>
    <xf numFmtId="49" fontId="19" fillId="0" borderId="20" xfId="59" applyNumberFormat="1" applyFont="1" applyFill="1" applyBorder="1" applyAlignment="1">
      <alignment vertical="top"/>
      <protection/>
    </xf>
    <xf numFmtId="0" fontId="3" fillId="0" borderId="44" xfId="59" applyFont="1" applyBorder="1">
      <alignment/>
      <protection/>
    </xf>
    <xf numFmtId="0" fontId="15" fillId="0" borderId="0" xfId="59" applyFont="1" applyBorder="1" applyAlignment="1">
      <alignment horizontal="left"/>
      <protection/>
    </xf>
    <xf numFmtId="0" fontId="3" fillId="0" borderId="20" xfId="59" applyFont="1" applyBorder="1">
      <alignment/>
      <protection/>
    </xf>
    <xf numFmtId="49" fontId="0" fillId="0" borderId="20" xfId="69" applyNumberFormat="1" applyFont="1" applyBorder="1" applyAlignment="1">
      <alignment horizontal="center" vertical="top" shrinkToFit="1"/>
    </xf>
    <xf numFmtId="49" fontId="0" fillId="0" borderId="17" xfId="69" applyNumberFormat="1" applyFont="1" applyBorder="1" applyAlignment="1">
      <alignment horizontal="center" vertical="top" shrinkToFit="1"/>
    </xf>
    <xf numFmtId="0" fontId="16" fillId="0" borderId="18" xfId="59" applyFont="1" applyBorder="1" applyAlignment="1">
      <alignment horizontal="left"/>
      <protection/>
    </xf>
    <xf numFmtId="0" fontId="19" fillId="0" borderId="20" xfId="59" applyFont="1" applyFill="1" applyBorder="1" applyAlignment="1">
      <alignment vertical="top"/>
      <protection/>
    </xf>
    <xf numFmtId="49" fontId="0" fillId="0" borderId="20" xfId="59" applyNumberFormat="1" applyFont="1" applyFill="1" applyBorder="1" applyAlignment="1">
      <alignment horizontal="center"/>
      <protection/>
    </xf>
    <xf numFmtId="49" fontId="0" fillId="0" borderId="20" xfId="59" applyNumberFormat="1" applyBorder="1" applyAlignment="1">
      <alignment horizontal="center"/>
      <protection/>
    </xf>
    <xf numFmtId="0" fontId="16" fillId="0" borderId="0" xfId="59" applyFont="1" applyBorder="1" applyAlignment="1">
      <alignment horizontal="left"/>
      <protection/>
    </xf>
    <xf numFmtId="0" fontId="9" fillId="0" borderId="10" xfId="59" applyFont="1" applyFill="1" applyBorder="1" applyAlignment="1">
      <alignment horizontal="center"/>
      <protection/>
    </xf>
    <xf numFmtId="0" fontId="3" fillId="0" borderId="43" xfId="59" applyFont="1" applyFill="1" applyBorder="1" applyAlignment="1">
      <alignment/>
      <protection/>
    </xf>
    <xf numFmtId="0" fontId="9" fillId="0" borderId="22" xfId="59" applyFont="1" applyFill="1" applyBorder="1" applyAlignment="1">
      <alignment horizontal="center"/>
      <protection/>
    </xf>
    <xf numFmtId="0" fontId="3" fillId="0" borderId="43" xfId="59" applyFont="1" applyBorder="1" applyAlignment="1">
      <alignment horizontal="left"/>
      <protection/>
    </xf>
    <xf numFmtId="0" fontId="3" fillId="0" borderId="44" xfId="59" applyFont="1" applyBorder="1" applyAlignment="1">
      <alignment horizontal="left"/>
      <protection/>
    </xf>
    <xf numFmtId="49" fontId="0" fillId="0" borderId="22" xfId="59" applyNumberFormat="1" applyFont="1" applyBorder="1" applyAlignment="1">
      <alignment horizontal="center"/>
      <protection/>
    </xf>
    <xf numFmtId="0" fontId="0" fillId="0" borderId="22" xfId="59" applyFont="1" applyFill="1" applyBorder="1" applyAlignment="1">
      <alignment horizontal="center"/>
      <protection/>
    </xf>
    <xf numFmtId="49" fontId="9" fillId="0" borderId="22" xfId="69" applyNumberFormat="1" applyFont="1" applyBorder="1" applyAlignment="1">
      <alignment horizontal="center" vertical="top" shrinkToFit="1"/>
    </xf>
    <xf numFmtId="49" fontId="0" fillId="0" borderId="17" xfId="59" applyNumberFormat="1" applyFont="1" applyFill="1" applyBorder="1" applyAlignment="1">
      <alignment horizontal="center"/>
      <protection/>
    </xf>
    <xf numFmtId="0" fontId="3" fillId="0" borderId="42" xfId="59" applyFont="1" applyFill="1" applyBorder="1" applyAlignment="1">
      <alignment/>
      <protection/>
    </xf>
    <xf numFmtId="0" fontId="3" fillId="0" borderId="18" xfId="59" applyFont="1" applyFill="1" applyBorder="1" applyAlignment="1">
      <alignment/>
      <protection/>
    </xf>
    <xf numFmtId="0" fontId="3" fillId="0" borderId="20" xfId="59" applyFont="1" applyFill="1" applyBorder="1" applyAlignment="1">
      <alignment horizontal="center"/>
      <protection/>
    </xf>
    <xf numFmtId="0" fontId="3" fillId="0" borderId="0" xfId="59" applyFont="1" applyFill="1" applyBorder="1" applyAlignment="1">
      <alignment/>
      <protection/>
    </xf>
    <xf numFmtId="0" fontId="3" fillId="0" borderId="42" xfId="59" applyFont="1" applyFill="1" applyBorder="1" applyAlignment="1">
      <alignment/>
      <protection/>
    </xf>
    <xf numFmtId="0" fontId="3" fillId="0" borderId="18" xfId="59" applyFont="1" applyFill="1" applyBorder="1" applyAlignment="1">
      <alignment/>
      <protection/>
    </xf>
    <xf numFmtId="0" fontId="12" fillId="0" borderId="0" xfId="59" applyFont="1" applyFill="1" applyBorder="1" applyAlignment="1">
      <alignment horizontal="center" vertical="top" wrapText="1"/>
      <protection/>
    </xf>
    <xf numFmtId="0" fontId="9" fillId="0" borderId="10" xfId="59" applyFont="1" applyFill="1" applyBorder="1" applyAlignment="1">
      <alignment horizontal="center"/>
      <protection/>
    </xf>
    <xf numFmtId="0" fontId="3" fillId="0" borderId="43" xfId="59" applyFont="1" applyFill="1" applyBorder="1" applyAlignment="1">
      <alignment/>
      <protection/>
    </xf>
    <xf numFmtId="0" fontId="3" fillId="0" borderId="44" xfId="59" applyFont="1" applyFill="1" applyBorder="1" applyAlignment="1">
      <alignment/>
      <protection/>
    </xf>
    <xf numFmtId="0" fontId="9" fillId="0" borderId="17" xfId="59" applyFont="1" applyFill="1" applyBorder="1" applyAlignment="1">
      <alignment horizontal="center"/>
      <protection/>
    </xf>
    <xf numFmtId="0" fontId="3" fillId="0" borderId="0" xfId="59" applyFont="1" applyFill="1" applyBorder="1" applyAlignment="1">
      <alignment horizontal="center"/>
      <protection/>
    </xf>
    <xf numFmtId="49" fontId="0" fillId="0" borderId="40" xfId="59" applyNumberFormat="1" applyFont="1" applyFill="1" applyBorder="1" applyAlignment="1">
      <alignment horizontal="center"/>
      <protection/>
    </xf>
    <xf numFmtId="0" fontId="9" fillId="0" borderId="43" xfId="59" applyFont="1" applyFill="1" applyBorder="1" applyAlignment="1">
      <alignment horizontal="center"/>
      <protection/>
    </xf>
    <xf numFmtId="49" fontId="0" fillId="0" borderId="40" xfId="59" applyNumberFormat="1" applyFont="1" applyBorder="1" applyAlignment="1">
      <alignment horizontal="center"/>
      <protection/>
    </xf>
    <xf numFmtId="0" fontId="9" fillId="0" borderId="41" xfId="59" applyFont="1" applyFill="1" applyBorder="1" applyAlignment="1">
      <alignment horizontal="center"/>
      <protection/>
    </xf>
    <xf numFmtId="0" fontId="3" fillId="0" borderId="16" xfId="59" applyFont="1" applyFill="1" applyBorder="1" applyAlignment="1">
      <alignment/>
      <protection/>
    </xf>
    <xf numFmtId="0" fontId="2" fillId="0" borderId="46" xfId="59" applyFont="1" applyFill="1" applyBorder="1" applyAlignment="1">
      <alignment horizontal="center"/>
      <protection/>
    </xf>
    <xf numFmtId="0" fontId="9" fillId="0" borderId="44" xfId="59" applyFont="1" applyFill="1" applyBorder="1" applyAlignment="1">
      <alignment horizontal="center"/>
      <protection/>
    </xf>
    <xf numFmtId="0" fontId="3" fillId="0" borderId="41" xfId="59" applyFont="1" applyFill="1" applyBorder="1" applyAlignment="1">
      <alignment/>
      <protection/>
    </xf>
    <xf numFmtId="0" fontId="9" fillId="0" borderId="16" xfId="59" applyFont="1" applyFill="1" applyBorder="1" applyAlignment="1">
      <alignment horizontal="center"/>
      <protection/>
    </xf>
    <xf numFmtId="49" fontId="0" fillId="0" borderId="38" xfId="59" applyNumberFormat="1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/>
      <protection/>
    </xf>
    <xf numFmtId="49" fontId="0" fillId="0" borderId="18" xfId="59" applyNumberFormat="1" applyFont="1" applyFill="1" applyBorder="1" applyAlignment="1">
      <alignment horizontal="center"/>
      <protection/>
    </xf>
    <xf numFmtId="49" fontId="0" fillId="0" borderId="38" xfId="59" applyNumberFormat="1" applyFont="1" applyBorder="1" applyAlignment="1">
      <alignment horizontal="center"/>
      <protection/>
    </xf>
    <xf numFmtId="16" fontId="9" fillId="0" borderId="0" xfId="59" applyNumberFormat="1" applyFont="1" applyFill="1" applyBorder="1" applyAlignment="1">
      <alignment horizontal="center"/>
      <protection/>
    </xf>
    <xf numFmtId="49" fontId="0" fillId="0" borderId="20" xfId="59" applyNumberFormat="1" applyFont="1" applyFill="1" applyBorder="1" applyAlignment="1">
      <alignment horizontal="center"/>
      <protection/>
    </xf>
    <xf numFmtId="0" fontId="0" fillId="0" borderId="38" xfId="59" applyFont="1" applyFill="1" applyBorder="1" applyAlignment="1">
      <alignment horizontal="center"/>
      <protection/>
    </xf>
    <xf numFmtId="0" fontId="3" fillId="0" borderId="20" xfId="59" applyFont="1" applyFill="1" applyBorder="1" applyAlignment="1">
      <alignment horizontal="center"/>
      <protection/>
    </xf>
    <xf numFmtId="0" fontId="0" fillId="0" borderId="17" xfId="59" applyFont="1" applyFill="1" applyBorder="1" applyAlignment="1">
      <alignment horizontal="center"/>
      <protection/>
    </xf>
    <xf numFmtId="0" fontId="19" fillId="0" borderId="18" xfId="59" applyFont="1" applyFill="1" applyBorder="1" applyAlignment="1">
      <alignment horizontal="center" vertical="top"/>
      <protection/>
    </xf>
    <xf numFmtId="0" fontId="9" fillId="0" borderId="0" xfId="59" applyFont="1" applyBorder="1" applyAlignment="1" quotePrefix="1">
      <alignment horizontal="left"/>
      <protection/>
    </xf>
    <xf numFmtId="0" fontId="0" fillId="0" borderId="10" xfId="59" applyFont="1" applyFill="1" applyBorder="1" applyAlignment="1">
      <alignment horizontal="center"/>
      <protection/>
    </xf>
    <xf numFmtId="49" fontId="0" fillId="0" borderId="10" xfId="59" applyNumberFormat="1" applyFont="1" applyBorder="1" applyAlignment="1">
      <alignment horizontal="center"/>
      <protection/>
    </xf>
    <xf numFmtId="0" fontId="0" fillId="0" borderId="10" xfId="59" applyBorder="1" applyAlignment="1">
      <alignment/>
      <protection/>
    </xf>
    <xf numFmtId="0" fontId="2" fillId="0" borderId="10" xfId="59" applyFont="1" applyBorder="1" applyAlignment="1">
      <alignment/>
      <protection/>
    </xf>
    <xf numFmtId="0" fontId="0" fillId="0" borderId="17" xfId="59" applyFont="1" applyBorder="1" applyAlignment="1">
      <alignment/>
      <protection/>
    </xf>
    <xf numFmtId="0" fontId="0" fillId="0" borderId="0" xfId="59" applyFont="1" applyBorder="1" applyAlignment="1">
      <alignment/>
      <protection/>
    </xf>
    <xf numFmtId="0" fontId="3" fillId="0" borderId="10" xfId="59" applyFont="1" applyBorder="1" applyAlignment="1">
      <alignment horizontal="left"/>
      <protection/>
    </xf>
    <xf numFmtId="0" fontId="9" fillId="0" borderId="22" xfId="59" applyFont="1" applyBorder="1" applyAlignment="1" quotePrefix="1">
      <alignment horizontal="left"/>
      <protection/>
    </xf>
    <xf numFmtId="0" fontId="2" fillId="0" borderId="22" xfId="59" applyFont="1" applyBorder="1" applyAlignment="1">
      <alignment/>
      <protection/>
    </xf>
    <xf numFmtId="49" fontId="0" fillId="0" borderId="10" xfId="69" applyNumberFormat="1" applyFont="1" applyBorder="1" applyAlignment="1">
      <alignment vertical="top" shrinkToFit="1"/>
    </xf>
    <xf numFmtId="0" fontId="0" fillId="0" borderId="22" xfId="59" applyBorder="1" applyAlignment="1">
      <alignment/>
      <protection/>
    </xf>
    <xf numFmtId="0" fontId="11" fillId="0" borderId="22" xfId="59" applyFont="1" applyBorder="1" applyAlignment="1">
      <alignment horizontal="center"/>
      <protection/>
    </xf>
    <xf numFmtId="0" fontId="11" fillId="0" borderId="22" xfId="59" applyFont="1" applyBorder="1" applyAlignment="1">
      <alignment horizontal="left"/>
      <protection/>
    </xf>
    <xf numFmtId="0" fontId="19" fillId="0" borderId="22" xfId="59" applyFont="1" applyFill="1" applyBorder="1" applyAlignment="1">
      <alignment vertical="top"/>
      <protection/>
    </xf>
    <xf numFmtId="0" fontId="19" fillId="0" borderId="22" xfId="59" applyFont="1" applyFill="1" applyBorder="1" applyAlignment="1">
      <alignment horizontal="center" vertical="top"/>
      <protection/>
    </xf>
    <xf numFmtId="49" fontId="19" fillId="0" borderId="17" xfId="59" applyNumberFormat="1" applyFont="1" applyFill="1" applyBorder="1" applyAlignment="1">
      <alignment vertical="top"/>
      <protection/>
    </xf>
    <xf numFmtId="49" fontId="23" fillId="0" borderId="17" xfId="59" applyNumberFormat="1" applyFont="1" applyFill="1" applyBorder="1" applyAlignment="1">
      <alignment horizontal="center" vertical="top"/>
      <protection/>
    </xf>
    <xf numFmtId="49" fontId="23" fillId="0" borderId="20" xfId="59" applyNumberFormat="1" applyFont="1" applyFill="1" applyBorder="1" applyAlignment="1">
      <alignment horizontal="center" vertical="top"/>
      <protection/>
    </xf>
    <xf numFmtId="0" fontId="23" fillId="0" borderId="17" xfId="59" applyFont="1" applyFill="1" applyBorder="1" applyAlignment="1">
      <alignment horizontal="center" vertical="top"/>
      <protection/>
    </xf>
    <xf numFmtId="0" fontId="19" fillId="0" borderId="17" xfId="59" applyFont="1" applyFill="1" applyBorder="1" applyAlignment="1">
      <alignment vertical="top"/>
      <protection/>
    </xf>
    <xf numFmtId="0" fontId="2" fillId="0" borderId="17" xfId="59" applyFont="1" applyBorder="1" applyAlignment="1">
      <alignment/>
      <protection/>
    </xf>
    <xf numFmtId="0" fontId="15" fillId="0" borderId="10" xfId="59" applyFont="1" applyBorder="1" applyAlignment="1">
      <alignment horizontal="left"/>
      <protection/>
    </xf>
    <xf numFmtId="0" fontId="15" fillId="0" borderId="20" xfId="59" applyFont="1" applyBorder="1" applyAlignment="1">
      <alignment horizontal="center"/>
      <protection/>
    </xf>
    <xf numFmtId="0" fontId="15" fillId="0" borderId="10" xfId="59" applyFont="1" applyBorder="1" applyAlignment="1">
      <alignment horizontal="center"/>
      <protection/>
    </xf>
    <xf numFmtId="0" fontId="3" fillId="0" borderId="22" xfId="59" applyFont="1" applyBorder="1">
      <alignment/>
      <protection/>
    </xf>
    <xf numFmtId="0" fontId="15" fillId="0" borderId="22" xfId="59" applyFont="1" applyBorder="1" applyAlignment="1">
      <alignment horizontal="left"/>
      <protection/>
    </xf>
    <xf numFmtId="0" fontId="15" fillId="0" borderId="22" xfId="59" applyFont="1" applyBorder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2" fillId="0" borderId="17" xfId="59" applyFont="1" applyBorder="1" applyAlignment="1">
      <alignment/>
      <protection/>
    </xf>
    <xf numFmtId="0" fontId="3" fillId="0" borderId="10" xfId="59" applyFont="1" applyBorder="1" applyAlignment="1">
      <alignment horizontal="center"/>
      <protection/>
    </xf>
    <xf numFmtId="0" fontId="0" fillId="0" borderId="10" xfId="59" applyFont="1" applyBorder="1" applyAlignment="1">
      <alignment horizontal="center"/>
      <protection/>
    </xf>
    <xf numFmtId="0" fontId="16" fillId="0" borderId="22" xfId="59" applyFont="1" applyBorder="1" applyAlignment="1">
      <alignment horizontal="left"/>
      <protection/>
    </xf>
    <xf numFmtId="0" fontId="19" fillId="0" borderId="10" xfId="59" applyFont="1" applyFill="1" applyBorder="1" applyAlignment="1">
      <alignment horizontal="center" vertical="top"/>
      <protection/>
    </xf>
    <xf numFmtId="0" fontId="19" fillId="0" borderId="10" xfId="59" applyFont="1" applyFill="1" applyBorder="1" applyAlignment="1">
      <alignment vertical="top"/>
      <protection/>
    </xf>
    <xf numFmtId="0" fontId="23" fillId="0" borderId="22" xfId="59" applyFont="1" applyFill="1" applyBorder="1" applyAlignment="1">
      <alignment horizontal="center" vertical="top"/>
      <protection/>
    </xf>
    <xf numFmtId="0" fontId="25" fillId="0" borderId="22" xfId="59" applyFont="1" applyBorder="1" applyAlignment="1">
      <alignment horizontal="center"/>
      <protection/>
    </xf>
    <xf numFmtId="0" fontId="2" fillId="0" borderId="22" xfId="59" applyFont="1" applyFill="1" applyBorder="1" applyAlignment="1">
      <alignment/>
      <protection/>
    </xf>
    <xf numFmtId="0" fontId="3" fillId="0" borderId="22" xfId="59" applyFont="1" applyFill="1" applyBorder="1" applyAlignment="1">
      <alignment/>
      <protection/>
    </xf>
    <xf numFmtId="49" fontId="0" fillId="0" borderId="17" xfId="59" applyNumberFormat="1" applyFont="1" applyBorder="1" applyAlignment="1">
      <alignment horizontal="center"/>
      <protection/>
    </xf>
    <xf numFmtId="49" fontId="0" fillId="0" borderId="22" xfId="59" applyNumberFormat="1" applyFont="1" applyFill="1" applyBorder="1" applyAlignment="1">
      <alignment horizontal="center"/>
      <protection/>
    </xf>
    <xf numFmtId="0" fontId="2" fillId="0" borderId="22" xfId="59" applyFont="1" applyFill="1" applyBorder="1" applyAlignment="1">
      <alignment horizontal="center"/>
      <protection/>
    </xf>
    <xf numFmtId="0" fontId="2" fillId="0" borderId="10" xfId="59" applyFont="1" applyFill="1" applyBorder="1" applyAlignment="1">
      <alignment horizontal="center"/>
      <protection/>
    </xf>
    <xf numFmtId="0" fontId="0" fillId="0" borderId="17" xfId="59" applyFont="1" applyFill="1" applyBorder="1" applyAlignment="1">
      <alignment horizontal="center"/>
      <protection/>
    </xf>
    <xf numFmtId="49" fontId="0" fillId="0" borderId="10" xfId="59" applyNumberFormat="1" applyFont="1" applyFill="1" applyBorder="1" applyAlignment="1">
      <alignment horizontal="center"/>
      <protection/>
    </xf>
    <xf numFmtId="0" fontId="0" fillId="0" borderId="10" xfId="59" applyFont="1" applyFill="1" applyBorder="1" applyAlignment="1">
      <alignment horizontal="center"/>
      <protection/>
    </xf>
    <xf numFmtId="0" fontId="13" fillId="0" borderId="10" xfId="59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/>
      <protection/>
    </xf>
    <xf numFmtId="49" fontId="0" fillId="0" borderId="10" xfId="59" applyNumberFormat="1" applyFont="1" applyFill="1" applyBorder="1" applyAlignment="1">
      <alignment horizontal="center"/>
      <protection/>
    </xf>
    <xf numFmtId="49" fontId="0" fillId="0" borderId="17" xfId="59" applyNumberFormat="1" applyFont="1" applyFill="1" applyBorder="1" applyAlignment="1">
      <alignment horizontal="center"/>
      <protection/>
    </xf>
    <xf numFmtId="0" fontId="9" fillId="0" borderId="20" xfId="59" applyFont="1" applyFill="1" applyBorder="1" applyAlignment="1">
      <alignment horizontal="center"/>
      <protection/>
    </xf>
    <xf numFmtId="0" fontId="3" fillId="0" borderId="46" xfId="59" applyFont="1" applyFill="1" applyBorder="1" applyAlignment="1">
      <alignment/>
      <protection/>
    </xf>
    <xf numFmtId="0" fontId="2" fillId="0" borderId="16" xfId="59" applyFont="1" applyFill="1" applyBorder="1" applyAlignment="1">
      <alignment/>
      <protection/>
    </xf>
    <xf numFmtId="0" fontId="0" fillId="0" borderId="42" xfId="59" applyFont="1" applyFill="1" applyBorder="1" applyAlignment="1">
      <alignment horizontal="center"/>
      <protection/>
    </xf>
    <xf numFmtId="49" fontId="0" fillId="0" borderId="22" xfId="59" applyNumberFormat="1" applyFont="1" applyFill="1" applyBorder="1" applyAlignment="1">
      <alignment horizontal="center"/>
      <protection/>
    </xf>
    <xf numFmtId="0" fontId="0" fillId="0" borderId="46" xfId="59" applyFont="1" applyFill="1" applyBorder="1" applyAlignment="1">
      <alignment horizontal="center"/>
      <protection/>
    </xf>
    <xf numFmtId="49" fontId="0" fillId="0" borderId="22" xfId="59" applyNumberFormat="1" applyFont="1" applyBorder="1" applyAlignment="1">
      <alignment horizontal="center"/>
      <protection/>
    </xf>
    <xf numFmtId="0" fontId="2" fillId="0" borderId="18" xfId="59" applyFont="1" applyFill="1" applyBorder="1" applyAlignment="1">
      <alignment/>
      <protection/>
    </xf>
    <xf numFmtId="0" fontId="3" fillId="0" borderId="17" xfId="59" applyFont="1" applyFill="1" applyBorder="1" applyAlignment="1">
      <alignment/>
      <protection/>
    </xf>
    <xf numFmtId="0" fontId="0" fillId="0" borderId="0" xfId="59" applyBorder="1" applyAlignment="1">
      <alignment horizontal="center"/>
      <protection/>
    </xf>
    <xf numFmtId="0" fontId="0" fillId="0" borderId="0" xfId="59" applyFont="1" applyBorder="1" applyAlignment="1">
      <alignment horizontal="center"/>
      <protection/>
    </xf>
    <xf numFmtId="0" fontId="2" fillId="0" borderId="26" xfId="59" applyFont="1" applyBorder="1" applyAlignment="1">
      <alignment/>
      <protection/>
    </xf>
    <xf numFmtId="0" fontId="0" fillId="0" borderId="51" xfId="59" applyFont="1" applyBorder="1">
      <alignment/>
      <protection/>
    </xf>
    <xf numFmtId="0" fontId="0" fillId="0" borderId="52" xfId="59" applyFont="1" applyBorder="1" applyAlignment="1">
      <alignment horizontal="center"/>
      <protection/>
    </xf>
    <xf numFmtId="0" fontId="2" fillId="0" borderId="50" xfId="59" applyFont="1" applyBorder="1" applyAlignment="1">
      <alignment horizontal="center"/>
      <protection/>
    </xf>
    <xf numFmtId="0" fontId="0" fillId="0" borderId="53" xfId="59" applyFont="1" applyBorder="1">
      <alignment/>
      <protection/>
    </xf>
    <xf numFmtId="0" fontId="0" fillId="0" borderId="54" xfId="59" applyFont="1" applyBorder="1" applyAlignment="1">
      <alignment horizontal="center"/>
      <protection/>
    </xf>
    <xf numFmtId="0" fontId="2" fillId="0" borderId="48" xfId="59" applyFont="1" applyBorder="1" applyAlignment="1">
      <alignment horizontal="center"/>
      <protection/>
    </xf>
    <xf numFmtId="0" fontId="0" fillId="0" borderId="55" xfId="59" applyFont="1" applyBorder="1" applyAlignment="1">
      <alignment horizontal="center"/>
      <protection/>
    </xf>
    <xf numFmtId="0" fontId="0" fillId="0" borderId="51" xfId="59" applyFont="1" applyBorder="1" applyAlignment="1">
      <alignment horizontal="center"/>
      <protection/>
    </xf>
    <xf numFmtId="0" fontId="22" fillId="0" borderId="46" xfId="59" applyFont="1" applyFill="1" applyBorder="1" applyAlignment="1">
      <alignment horizontal="center" vertical="top"/>
      <protection/>
    </xf>
    <xf numFmtId="0" fontId="0" fillId="0" borderId="0" xfId="59" applyFont="1" applyFill="1" applyBorder="1" applyAlignment="1">
      <alignment horizontal="center"/>
      <protection/>
    </xf>
    <xf numFmtId="0" fontId="2" fillId="0" borderId="53" xfId="59" applyFont="1" applyBorder="1" applyAlignment="1">
      <alignment horizontal="center"/>
      <protection/>
    </xf>
    <xf numFmtId="0" fontId="2" fillId="0" borderId="53" xfId="59" applyFont="1" applyBorder="1">
      <alignment/>
      <protection/>
    </xf>
    <xf numFmtId="0" fontId="0" fillId="0" borderId="53" xfId="59" applyFont="1" applyBorder="1" applyAlignment="1">
      <alignment/>
      <protection/>
    </xf>
    <xf numFmtId="0" fontId="0" fillId="0" borderId="53" xfId="59" applyFont="1" applyFill="1" applyBorder="1" applyAlignment="1">
      <alignment horizontal="center"/>
      <protection/>
    </xf>
    <xf numFmtId="49" fontId="0" fillId="0" borderId="0" xfId="69" applyNumberFormat="1" applyFont="1" applyBorder="1" applyAlignment="1">
      <alignment horizontal="center" vertical="top" shrinkToFit="1"/>
    </xf>
    <xf numFmtId="0" fontId="0" fillId="0" borderId="53" xfId="59" applyFont="1" applyBorder="1" applyAlignment="1">
      <alignment horizontal="center"/>
      <protection/>
    </xf>
    <xf numFmtId="0" fontId="9" fillId="0" borderId="56" xfId="59" applyFont="1" applyBorder="1" applyAlignment="1">
      <alignment horizontal="left"/>
      <protection/>
    </xf>
    <xf numFmtId="0" fontId="0" fillId="0" borderId="57" xfId="59" applyBorder="1">
      <alignment/>
      <protection/>
    </xf>
    <xf numFmtId="0" fontId="0" fillId="0" borderId="56" xfId="59" applyBorder="1">
      <alignment/>
      <protection/>
    </xf>
    <xf numFmtId="0" fontId="11" fillId="0" borderId="58" xfId="59" applyFont="1" applyBorder="1">
      <alignment/>
      <protection/>
    </xf>
    <xf numFmtId="0" fontId="11" fillId="0" borderId="41" xfId="59" applyFont="1" applyBorder="1" applyAlignment="1">
      <alignment horizontal="left"/>
      <protection/>
    </xf>
    <xf numFmtId="0" fontId="0" fillId="0" borderId="59" xfId="59" applyFont="1" applyBorder="1" applyAlignment="1">
      <alignment horizontal="right"/>
      <protection/>
    </xf>
    <xf numFmtId="0" fontId="1" fillId="0" borderId="0" xfId="58">
      <alignment/>
      <protection/>
    </xf>
    <xf numFmtId="0" fontId="1" fillId="0" borderId="60" xfId="58" applyBorder="1" applyAlignment="1">
      <alignment horizontal="left" vertical="center" wrapText="1"/>
      <protection/>
    </xf>
    <xf numFmtId="0" fontId="1" fillId="0" borderId="60" xfId="58" applyBorder="1" applyAlignment="1">
      <alignment horizontal="center" vertical="center" wrapText="1"/>
      <protection/>
    </xf>
    <xf numFmtId="0" fontId="1" fillId="0" borderId="61" xfId="58" applyBorder="1">
      <alignment/>
      <protection/>
    </xf>
    <xf numFmtId="0" fontId="1" fillId="33" borderId="60" xfId="58" applyFill="1" applyBorder="1" applyAlignment="1">
      <alignment horizontal="center" vertical="center" wrapText="1"/>
      <protection/>
    </xf>
    <xf numFmtId="0" fontId="1" fillId="33" borderId="60" xfId="58" applyFill="1" applyBorder="1" applyAlignment="1">
      <alignment horizontal="left" vertical="center" wrapText="1"/>
      <protection/>
    </xf>
    <xf numFmtId="0" fontId="1" fillId="0" borderId="60" xfId="58" applyNumberFormat="1" applyBorder="1" applyAlignment="1">
      <alignment horizontal="center" vertical="center" wrapText="1"/>
      <protection/>
    </xf>
    <xf numFmtId="0" fontId="1" fillId="0" borderId="0" xfId="58" applyBorder="1">
      <alignment/>
      <protection/>
    </xf>
    <xf numFmtId="17" fontId="1" fillId="0" borderId="60" xfId="58" applyNumberFormat="1" applyBorder="1" applyAlignment="1">
      <alignment horizontal="center" vertical="center" wrapText="1"/>
      <protection/>
    </xf>
    <xf numFmtId="0" fontId="1" fillId="0" borderId="62" xfId="58" applyBorder="1" applyAlignment="1">
      <alignment horizontal="left" vertical="center" wrapText="1"/>
      <protection/>
    </xf>
    <xf numFmtId="0" fontId="1" fillId="0" borderId="62" xfId="58" applyBorder="1" applyAlignment="1">
      <alignment horizontal="center" vertical="center" wrapText="1"/>
      <protection/>
    </xf>
    <xf numFmtId="0" fontId="1" fillId="33" borderId="0" xfId="58" applyFill="1" applyBorder="1" applyAlignment="1">
      <alignment horizontal="left" vertical="center" wrapText="1"/>
      <protection/>
    </xf>
    <xf numFmtId="0" fontId="1" fillId="33" borderId="0" xfId="58" applyFill="1" applyBorder="1" applyAlignment="1">
      <alignment horizontal="center" vertical="center" wrapText="1"/>
      <protection/>
    </xf>
    <xf numFmtId="0" fontId="1" fillId="0" borderId="0" xfId="58" applyBorder="1" applyAlignment="1">
      <alignment horizontal="left" vertical="center" wrapText="1"/>
      <protection/>
    </xf>
    <xf numFmtId="0" fontId="1" fillId="0" borderId="0" xfId="58" applyBorder="1" applyAlignment="1">
      <alignment horizontal="center" vertical="center" wrapText="1"/>
      <protection/>
    </xf>
    <xf numFmtId="17" fontId="1" fillId="33" borderId="0" xfId="58" applyNumberFormat="1" applyFill="1" applyBorder="1" applyAlignment="1">
      <alignment horizontal="center" vertical="center" wrapText="1"/>
      <protection/>
    </xf>
    <xf numFmtId="17" fontId="1" fillId="0" borderId="0" xfId="58" applyNumberFormat="1" applyBorder="1" applyAlignment="1">
      <alignment horizontal="center" vertical="center" wrapText="1"/>
      <protection/>
    </xf>
    <xf numFmtId="0" fontId="1" fillId="0" borderId="0" xfId="58" applyAlignment="1">
      <alignment horizontal="left"/>
      <protection/>
    </xf>
    <xf numFmtId="0" fontId="4" fillId="0" borderId="0" xfId="58" applyFont="1" applyBorder="1" applyAlignment="1">
      <alignment/>
      <protection/>
    </xf>
    <xf numFmtId="0" fontId="1" fillId="0" borderId="0" xfId="58" applyAlignment="1">
      <alignment horizontal="center" vertical="center" wrapText="1"/>
      <protection/>
    </xf>
    <xf numFmtId="0" fontId="2" fillId="0" borderId="0" xfId="58" applyFont="1" applyBorder="1" applyAlignment="1">
      <alignment/>
      <protection/>
    </xf>
    <xf numFmtId="14" fontId="1" fillId="0" borderId="0" xfId="58" applyNumberFormat="1" applyAlignment="1">
      <alignment horizontal="center" vertical="center" wrapText="1"/>
      <protection/>
    </xf>
    <xf numFmtId="0" fontId="46" fillId="0" borderId="60" xfId="58" applyFont="1" applyBorder="1" applyAlignment="1">
      <alignment horizontal="left" vertical="center" wrapText="1"/>
      <protection/>
    </xf>
    <xf numFmtId="0" fontId="1" fillId="0" borderId="0" xfId="58" applyAlignment="1">
      <alignment horizontal="left" vertical="center" wrapText="1"/>
      <protection/>
    </xf>
    <xf numFmtId="0" fontId="1" fillId="33" borderId="0" xfId="58" applyFont="1" applyFill="1">
      <alignment/>
      <protection/>
    </xf>
    <xf numFmtId="0" fontId="1" fillId="34" borderId="0" xfId="58" applyFill="1" applyAlignment="1">
      <alignment horizontal="right"/>
      <protection/>
    </xf>
    <xf numFmtId="14" fontId="1" fillId="34" borderId="0" xfId="58" applyNumberFormat="1" applyFont="1" applyFill="1" applyAlignment="1">
      <alignment horizontal="left"/>
      <protection/>
    </xf>
    <xf numFmtId="0" fontId="1" fillId="33" borderId="23" xfId="58" applyFill="1" applyBorder="1">
      <alignment/>
      <protection/>
    </xf>
    <xf numFmtId="0" fontId="1" fillId="33" borderId="23" xfId="58" applyFill="1" applyBorder="1" applyAlignment="1">
      <alignment horizontal="center"/>
      <protection/>
    </xf>
    <xf numFmtId="0" fontId="1" fillId="33" borderId="23" xfId="58" applyFont="1" applyFill="1" applyBorder="1">
      <alignment/>
      <protection/>
    </xf>
    <xf numFmtId="0" fontId="1" fillId="33" borderId="0" xfId="58" applyFont="1" applyFill="1" applyAlignment="1">
      <alignment horizontal="left"/>
      <protection/>
    </xf>
    <xf numFmtId="0" fontId="1" fillId="0" borderId="0" xfId="58" applyFont="1" applyAlignment="1">
      <alignment horizontal="center" vertical="center" wrapText="1"/>
      <protection/>
    </xf>
    <xf numFmtId="0" fontId="45" fillId="34" borderId="60" xfId="58" applyFont="1" applyFill="1" applyBorder="1" applyAlignment="1">
      <alignment vertical="center" wrapText="1"/>
      <protection/>
    </xf>
    <xf numFmtId="0" fontId="45" fillId="34" borderId="60" xfId="58" applyFont="1" applyFill="1" applyBorder="1" applyAlignment="1">
      <alignment horizontal="center" vertical="center" wrapText="1"/>
      <protection/>
    </xf>
    <xf numFmtId="0" fontId="45" fillId="34" borderId="60" xfId="58" applyFont="1" applyFill="1" applyBorder="1" applyAlignment="1">
      <alignment horizontal="left" vertical="center" wrapText="1"/>
      <protection/>
    </xf>
    <xf numFmtId="0" fontId="44" fillId="0" borderId="0" xfId="58" applyFont="1" applyAlignment="1">
      <alignment horizontal="center" vertical="center" wrapText="1"/>
      <protection/>
    </xf>
    <xf numFmtId="0" fontId="45" fillId="34" borderId="36" xfId="58" applyFont="1" applyFill="1" applyBorder="1" applyAlignment="1">
      <alignment horizontal="center" vertical="center" wrapText="1"/>
      <protection/>
    </xf>
    <xf numFmtId="0" fontId="44" fillId="0" borderId="60" xfId="58" applyFont="1" applyBorder="1" applyAlignment="1">
      <alignment vertical="center" wrapText="1"/>
      <protection/>
    </xf>
    <xf numFmtId="0" fontId="44" fillId="33" borderId="60" xfId="58" applyFont="1" applyFill="1" applyBorder="1" applyAlignment="1">
      <alignment horizontal="center" vertical="center" wrapText="1"/>
      <protection/>
    </xf>
    <xf numFmtId="0" fontId="44" fillId="33" borderId="60" xfId="58" applyFont="1" applyFill="1" applyBorder="1" applyAlignment="1">
      <alignment horizontal="center" wrapText="1"/>
      <protection/>
    </xf>
    <xf numFmtId="0" fontId="44" fillId="0" borderId="60" xfId="58" applyFont="1" applyBorder="1" applyAlignment="1">
      <alignment horizontal="center" vertical="center" wrapText="1"/>
      <protection/>
    </xf>
    <xf numFmtId="0" fontId="44" fillId="33" borderId="60" xfId="58" applyFont="1" applyFill="1" applyBorder="1" applyAlignment="1">
      <alignment vertical="center" wrapText="1"/>
      <protection/>
    </xf>
    <xf numFmtId="0" fontId="43" fillId="0" borderId="0" xfId="58" applyFont="1" applyAlignment="1">
      <alignment horizontal="center" vertical="center" wrapText="1"/>
      <protection/>
    </xf>
    <xf numFmtId="0" fontId="44" fillId="33" borderId="60" xfId="58" applyFont="1" applyFill="1" applyBorder="1" applyAlignment="1">
      <alignment horizontal="left" vertical="center" wrapText="1"/>
      <protection/>
    </xf>
    <xf numFmtId="0" fontId="44" fillId="0" borderId="60" xfId="58" applyFont="1" applyBorder="1" applyAlignment="1">
      <alignment horizontal="center" wrapText="1"/>
      <protection/>
    </xf>
    <xf numFmtId="0" fontId="1" fillId="0" borderId="0" xfId="58" applyFont="1" applyAlignment="1">
      <alignment horizontal="left" vertical="center" wrapText="1"/>
      <protection/>
    </xf>
    <xf numFmtId="0" fontId="1" fillId="0" borderId="0" xfId="58" applyFont="1" applyAlignment="1">
      <alignment vertical="center" wrapText="1"/>
      <protection/>
    </xf>
    <xf numFmtId="0" fontId="44" fillId="33" borderId="0" xfId="58" applyFont="1" applyFill="1" applyAlignment="1">
      <alignment horizontal="center" vertical="center" wrapText="1"/>
      <protection/>
    </xf>
    <xf numFmtId="0" fontId="44" fillId="34" borderId="0" xfId="58" applyFont="1" applyFill="1" applyAlignment="1">
      <alignment horizontal="right" vertical="center" wrapText="1"/>
      <protection/>
    </xf>
    <xf numFmtId="14" fontId="1" fillId="34" borderId="0" xfId="58" applyNumberFormat="1" applyFill="1" applyAlignment="1">
      <alignment horizontal="center" vertical="center" wrapText="1"/>
      <protection/>
    </xf>
    <xf numFmtId="49" fontId="44" fillId="33" borderId="0" xfId="58" applyNumberFormat="1" applyFont="1" applyFill="1" applyAlignment="1">
      <alignment horizontal="center" vertical="center" wrapText="1"/>
      <protection/>
    </xf>
    <xf numFmtId="0" fontId="44" fillId="33" borderId="0" xfId="58" applyFont="1" applyFill="1" applyAlignment="1">
      <alignment horizontal="left" vertical="center" wrapText="1"/>
      <protection/>
    </xf>
    <xf numFmtId="0" fontId="28" fillId="0" borderId="27" xfId="53" applyFont="1" applyBorder="1" applyAlignment="1">
      <alignment horizontal="center" vertical="center" wrapText="1"/>
      <protection/>
    </xf>
    <xf numFmtId="0" fontId="45" fillId="34" borderId="31" xfId="58" applyFont="1" applyFill="1" applyBorder="1" applyAlignment="1">
      <alignment horizontal="center" vertical="center" wrapText="1"/>
      <protection/>
    </xf>
    <xf numFmtId="49" fontId="49" fillId="0" borderId="23" xfId="53" applyNumberFormat="1" applyFont="1" applyBorder="1" applyAlignment="1">
      <alignment horizontal="center"/>
      <protection/>
    </xf>
    <xf numFmtId="0" fontId="23" fillId="0" borderId="63" xfId="0" applyFont="1" applyBorder="1" applyAlignment="1">
      <alignment horizontal="center" wrapText="1"/>
    </xf>
    <xf numFmtId="0" fontId="23" fillId="33" borderId="63" xfId="0" applyFont="1" applyFill="1" applyBorder="1" applyAlignment="1">
      <alignment horizontal="center" wrapText="1"/>
    </xf>
    <xf numFmtId="1" fontId="0" fillId="0" borderId="23" xfId="0" applyNumberFormat="1" applyFont="1" applyBorder="1" applyAlignment="1">
      <alignment horizontal="center"/>
    </xf>
    <xf numFmtId="0" fontId="23" fillId="0" borderId="64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23" fillId="33" borderId="64" xfId="0" applyFont="1" applyFill="1" applyBorder="1" applyAlignment="1">
      <alignment horizontal="center" wrapText="1"/>
    </xf>
    <xf numFmtId="0" fontId="23" fillId="33" borderId="65" xfId="0" applyFont="1" applyFill="1" applyBorder="1" applyAlignment="1">
      <alignment horizontal="center" wrapText="1"/>
    </xf>
    <xf numFmtId="1" fontId="0" fillId="0" borderId="17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49" fontId="44" fillId="33" borderId="23" xfId="58" applyNumberFormat="1" applyFont="1" applyFill="1" applyBorder="1" applyAlignment="1">
      <alignment horizontal="center" vertical="center" wrapText="1"/>
      <protection/>
    </xf>
    <xf numFmtId="0" fontId="44" fillId="33" borderId="23" xfId="58" applyFont="1" applyFill="1" applyBorder="1" applyAlignment="1">
      <alignment horizontal="center" vertical="center" wrapText="1"/>
      <protection/>
    </xf>
    <xf numFmtId="0" fontId="44" fillId="33" borderId="66" xfId="58" applyFont="1" applyFill="1" applyBorder="1" applyAlignment="1">
      <alignment horizontal="center" vertical="center" wrapText="1"/>
      <protection/>
    </xf>
    <xf numFmtId="0" fontId="44" fillId="0" borderId="66" xfId="58" applyFont="1" applyBorder="1" applyAlignment="1">
      <alignment horizontal="center" vertical="center" wrapText="1"/>
      <protection/>
    </xf>
    <xf numFmtId="0" fontId="44" fillId="0" borderId="66" xfId="58" applyFont="1" applyBorder="1" applyAlignment="1">
      <alignment horizontal="center" wrapText="1"/>
      <protection/>
    </xf>
    <xf numFmtId="0" fontId="44" fillId="0" borderId="67" xfId="58" applyFont="1" applyBorder="1" applyAlignment="1">
      <alignment horizontal="left" vertical="center" wrapText="1"/>
      <protection/>
    </xf>
    <xf numFmtId="0" fontId="44" fillId="33" borderId="67" xfId="58" applyFont="1" applyFill="1" applyBorder="1" applyAlignment="1">
      <alignment horizontal="left" vertical="center" wrapText="1"/>
      <protection/>
    </xf>
    <xf numFmtId="164" fontId="44" fillId="0" borderId="23" xfId="58" applyNumberFormat="1" applyFont="1" applyBorder="1" applyAlignment="1">
      <alignment horizontal="center" vertical="center" wrapText="1"/>
      <protection/>
    </xf>
    <xf numFmtId="0" fontId="44" fillId="33" borderId="23" xfId="58" applyFont="1" applyFill="1" applyBorder="1" applyAlignment="1">
      <alignment horizontal="center" wrapText="1"/>
      <protection/>
    </xf>
    <xf numFmtId="1" fontId="45" fillId="34" borderId="68" xfId="57" applyNumberFormat="1" applyFont="1" applyFill="1" applyBorder="1" applyAlignment="1">
      <alignment horizontal="center" vertical="center"/>
      <protection/>
    </xf>
    <xf numFmtId="0" fontId="44" fillId="33" borderId="69" xfId="57" applyFont="1" applyFill="1" applyBorder="1" applyAlignment="1">
      <alignment horizontal="center" vertical="center"/>
      <protection/>
    </xf>
    <xf numFmtId="1" fontId="1" fillId="33" borderId="27" xfId="58" applyNumberFormat="1" applyFont="1" applyFill="1" applyBorder="1" applyAlignment="1">
      <alignment horizontal="center"/>
      <protection/>
    </xf>
    <xf numFmtId="1" fontId="1" fillId="33" borderId="26" xfId="58" applyNumberFormat="1" applyFont="1" applyFill="1" applyBorder="1" applyAlignment="1">
      <alignment horizontal="center"/>
      <protection/>
    </xf>
    <xf numFmtId="1" fontId="1" fillId="33" borderId="24" xfId="58" applyNumberFormat="1" applyFont="1" applyFill="1" applyBorder="1" applyAlignment="1">
      <alignment horizontal="center"/>
      <protection/>
    </xf>
    <xf numFmtId="1" fontId="1" fillId="33" borderId="23" xfId="58" applyNumberFormat="1" applyFont="1" applyFill="1" applyBorder="1" applyAlignment="1">
      <alignment horizontal="center"/>
      <protection/>
    </xf>
    <xf numFmtId="0" fontId="23" fillId="0" borderId="0" xfId="59" applyFont="1" applyBorder="1" applyAlignment="1">
      <alignment horizontal="center" wrapText="1"/>
      <protection/>
    </xf>
    <xf numFmtId="0" fontId="23" fillId="33" borderId="0" xfId="59" applyFont="1" applyFill="1" applyBorder="1" applyAlignment="1">
      <alignment horizontal="center" wrapText="1"/>
      <protection/>
    </xf>
    <xf numFmtId="3" fontId="2" fillId="0" borderId="20" xfId="59" applyNumberFormat="1" applyFont="1" applyBorder="1" applyAlignment="1">
      <alignment horizontal="center"/>
      <protection/>
    </xf>
    <xf numFmtId="3" fontId="22" fillId="33" borderId="40" xfId="59" applyNumberFormat="1" applyFont="1" applyFill="1" applyBorder="1" applyAlignment="1">
      <alignment horizontal="center" wrapText="1"/>
      <protection/>
    </xf>
    <xf numFmtId="0" fontId="23" fillId="33" borderId="20" xfId="59" applyFont="1" applyFill="1" applyBorder="1" applyAlignment="1">
      <alignment wrapText="1"/>
      <protection/>
    </xf>
    <xf numFmtId="0" fontId="23" fillId="33" borderId="70" xfId="59" applyFont="1" applyFill="1" applyBorder="1" applyAlignment="1">
      <alignment horizontal="center" wrapText="1"/>
      <protection/>
    </xf>
    <xf numFmtId="0" fontId="23" fillId="33" borderId="15" xfId="59" applyFont="1" applyFill="1" applyBorder="1" applyAlignment="1">
      <alignment wrapText="1"/>
      <protection/>
    </xf>
    <xf numFmtId="0" fontId="23" fillId="0" borderId="14" xfId="59" applyFont="1" applyBorder="1" applyAlignment="1">
      <alignment horizontal="center" wrapText="1"/>
      <protection/>
    </xf>
    <xf numFmtId="0" fontId="23" fillId="0" borderId="71" xfId="59" applyFont="1" applyBorder="1" applyAlignment="1">
      <alignment wrapText="1"/>
      <protection/>
    </xf>
    <xf numFmtId="0" fontId="23" fillId="33" borderId="72" xfId="59" applyFont="1" applyFill="1" applyBorder="1" applyAlignment="1">
      <alignment horizontal="center" wrapText="1"/>
      <protection/>
    </xf>
    <xf numFmtId="0" fontId="23" fillId="33" borderId="14" xfId="59" applyFont="1" applyFill="1" applyBorder="1" applyAlignment="1">
      <alignment horizontal="center" wrapText="1"/>
      <protection/>
    </xf>
    <xf numFmtId="0" fontId="23" fillId="33" borderId="71" xfId="59" applyFont="1" applyFill="1" applyBorder="1" applyAlignment="1">
      <alignment wrapText="1"/>
      <protection/>
    </xf>
    <xf numFmtId="0" fontId="23" fillId="33" borderId="0" xfId="59" applyFont="1" applyFill="1" applyBorder="1" applyAlignment="1">
      <alignment wrapText="1"/>
      <protection/>
    </xf>
    <xf numFmtId="0" fontId="23" fillId="0" borderId="0" xfId="59" applyFont="1" applyBorder="1" applyAlignment="1">
      <alignment wrapText="1"/>
      <protection/>
    </xf>
    <xf numFmtId="0" fontId="23" fillId="0" borderId="72" xfId="59" applyFont="1" applyBorder="1" applyAlignment="1">
      <alignment horizontal="center" wrapText="1"/>
      <protection/>
    </xf>
    <xf numFmtId="0" fontId="36" fillId="0" borderId="0" xfId="59" applyFont="1" applyBorder="1" applyAlignment="1">
      <alignment wrapText="1"/>
      <protection/>
    </xf>
    <xf numFmtId="0" fontId="23" fillId="0" borderId="0" xfId="59" applyFont="1" applyBorder="1" applyAlignment="1">
      <alignment horizontal="center"/>
      <protection/>
    </xf>
    <xf numFmtId="0" fontId="23" fillId="0" borderId="0" xfId="59" applyFont="1" applyBorder="1">
      <alignment/>
      <protection/>
    </xf>
    <xf numFmtId="0" fontId="35" fillId="0" borderId="0" xfId="59" applyFont="1" applyBorder="1" applyAlignment="1">
      <alignment wrapText="1"/>
      <protection/>
    </xf>
    <xf numFmtId="0" fontId="50" fillId="0" borderId="0" xfId="59" applyFont="1" applyBorder="1" applyAlignment="1">
      <alignment wrapText="1"/>
      <protection/>
    </xf>
    <xf numFmtId="9" fontId="2" fillId="0" borderId="0" xfId="69" applyFont="1" applyBorder="1" applyAlignment="1">
      <alignment vertical="top" shrinkToFit="1"/>
    </xf>
    <xf numFmtId="9" fontId="2" fillId="0" borderId="0" xfId="69" applyFont="1" applyFill="1" applyBorder="1" applyAlignment="1">
      <alignment vertical="top" shrinkToFit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>
      <alignment/>
      <protection/>
    </xf>
    <xf numFmtId="0" fontId="47" fillId="0" borderId="67" xfId="58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69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2" fillId="0" borderId="63" xfId="0" applyFont="1" applyFill="1" applyBorder="1" applyAlignment="1">
      <alignment horizontal="center"/>
    </xf>
    <xf numFmtId="0" fontId="23" fillId="0" borderId="63" xfId="0" applyFont="1" applyBorder="1" applyAlignment="1">
      <alignment/>
    </xf>
    <xf numFmtId="0" fontId="23" fillId="0" borderId="0" xfId="0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3" xfId="0" applyNumberFormat="1" applyFont="1" applyBorder="1" applyAlignment="1">
      <alignment horizontal="right"/>
    </xf>
    <xf numFmtId="0" fontId="36" fillId="0" borderId="17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1" fontId="23" fillId="33" borderId="20" xfId="0" applyNumberFormat="1" applyFont="1" applyFill="1" applyBorder="1" applyAlignment="1">
      <alignment wrapText="1"/>
    </xf>
    <xf numFmtId="3" fontId="0" fillId="0" borderId="23" xfId="0" applyNumberFormat="1" applyFont="1" applyBorder="1" applyAlignment="1">
      <alignment/>
    </xf>
    <xf numFmtId="0" fontId="23" fillId="0" borderId="6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0" xfId="59" applyNumberFormat="1" applyFont="1" applyBorder="1" applyAlignment="1">
      <alignment/>
      <protection/>
    </xf>
    <xf numFmtId="1" fontId="23" fillId="0" borderId="20" xfId="59" applyNumberFormat="1" applyFont="1" applyBorder="1" applyAlignment="1">
      <alignment horizontal="center"/>
      <protection/>
    </xf>
    <xf numFmtId="1" fontId="23" fillId="0" borderId="38" xfId="59" applyNumberFormat="1" applyFont="1" applyBorder="1" applyAlignment="1">
      <alignment horizontal="center"/>
      <protection/>
    </xf>
    <xf numFmtId="0" fontId="1" fillId="0" borderId="66" xfId="58" applyBorder="1" applyAlignment="1">
      <alignment horizontal="center" vertical="center" wrapText="1"/>
      <protection/>
    </xf>
    <xf numFmtId="0" fontId="1" fillId="33" borderId="23" xfId="58" applyFill="1" applyBorder="1" applyAlignment="1">
      <alignment horizontal="center" vertical="center" wrapText="1"/>
      <protection/>
    </xf>
    <xf numFmtId="1" fontId="1" fillId="33" borderId="60" xfId="58" applyNumberFormat="1" applyFill="1" applyBorder="1" applyAlignment="1">
      <alignment horizontal="center" vertical="center" wrapText="1"/>
      <protection/>
    </xf>
    <xf numFmtId="0" fontId="1" fillId="33" borderId="66" xfId="58" applyFill="1" applyBorder="1" applyAlignment="1">
      <alignment horizontal="center" vertical="center" wrapText="1"/>
      <protection/>
    </xf>
    <xf numFmtId="0" fontId="1" fillId="0" borderId="73" xfId="58" applyBorder="1" applyAlignment="1">
      <alignment horizontal="center" vertical="center" wrapText="1"/>
      <protection/>
    </xf>
    <xf numFmtId="1" fontId="1" fillId="0" borderId="23" xfId="58" applyNumberFormat="1" applyBorder="1">
      <alignment/>
      <protection/>
    </xf>
    <xf numFmtId="0" fontId="1" fillId="33" borderId="30" xfId="58" applyFill="1" applyBorder="1" applyAlignment="1">
      <alignment horizontal="center" vertical="center" wrapText="1"/>
      <protection/>
    </xf>
    <xf numFmtId="0" fontId="1" fillId="33" borderId="23" xfId="58" applyFill="1" applyBorder="1" applyAlignment="1">
      <alignment horizontal="left" vertical="center" wrapText="1"/>
      <protection/>
    </xf>
    <xf numFmtId="1" fontId="1" fillId="33" borderId="60" xfId="58" applyNumberFormat="1" applyFont="1" applyFill="1" applyBorder="1" applyAlignment="1">
      <alignment horizontal="center" wrapText="1"/>
      <protection/>
    </xf>
    <xf numFmtId="1" fontId="1" fillId="0" borderId="60" xfId="58" applyNumberFormat="1" applyFont="1" applyBorder="1" applyAlignment="1">
      <alignment horizontal="center" wrapText="1"/>
      <protection/>
    </xf>
    <xf numFmtId="1" fontId="1" fillId="0" borderId="60" xfId="58" applyNumberFormat="1" applyBorder="1" applyAlignment="1">
      <alignment horizontal="center" wrapText="1"/>
      <protection/>
    </xf>
    <xf numFmtId="1" fontId="1" fillId="33" borderId="60" xfId="58" applyNumberFormat="1" applyFill="1" applyBorder="1" applyAlignment="1">
      <alignment horizontal="center" wrapText="1"/>
      <protection/>
    </xf>
    <xf numFmtId="1" fontId="1" fillId="0" borderId="0" xfId="58" applyNumberFormat="1" applyAlignment="1">
      <alignment horizontal="center" vertical="center" wrapText="1"/>
      <protection/>
    </xf>
    <xf numFmtId="1" fontId="1" fillId="0" borderId="60" xfId="58" applyNumberFormat="1" applyBorder="1" applyAlignment="1">
      <alignment horizontal="center" vertical="center" wrapText="1"/>
      <protection/>
    </xf>
    <xf numFmtId="0" fontId="28" fillId="0" borderId="23" xfId="53" applyFont="1" applyBorder="1" applyAlignment="1">
      <alignment horizontal="center" vertical="center"/>
      <protection/>
    </xf>
    <xf numFmtId="0" fontId="28" fillId="0" borderId="23" xfId="53" applyFont="1" applyBorder="1" applyAlignment="1">
      <alignment horizontal="center" vertical="center" wrapText="1"/>
      <protection/>
    </xf>
    <xf numFmtId="0" fontId="28" fillId="0" borderId="27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28" fillId="0" borderId="27" xfId="53" applyFont="1" applyBorder="1" applyAlignment="1">
      <alignment horizontal="center" vertical="center" wrapText="1"/>
      <protection/>
    </xf>
    <xf numFmtId="0" fontId="28" fillId="0" borderId="24" xfId="53" applyFont="1" applyBorder="1" applyAlignment="1">
      <alignment horizontal="center" vertical="center" wrapText="1"/>
      <protection/>
    </xf>
    <xf numFmtId="0" fontId="32" fillId="0" borderId="74" xfId="53" applyFont="1" applyBorder="1">
      <alignment/>
      <protection/>
    </xf>
    <xf numFmtId="0" fontId="32" fillId="0" borderId="75" xfId="53" applyFont="1" applyBorder="1">
      <alignment/>
      <protection/>
    </xf>
    <xf numFmtId="0" fontId="32" fillId="0" borderId="76" xfId="53" applyFont="1" applyBorder="1">
      <alignment/>
      <protection/>
    </xf>
    <xf numFmtId="0" fontId="26" fillId="0" borderId="23" xfId="53" applyBorder="1">
      <alignment/>
      <protection/>
    </xf>
    <xf numFmtId="0" fontId="26" fillId="0" borderId="25" xfId="53" applyBorder="1">
      <alignment/>
      <protection/>
    </xf>
    <xf numFmtId="0" fontId="26" fillId="0" borderId="77" xfId="53" applyBorder="1">
      <alignment/>
      <protection/>
    </xf>
    <xf numFmtId="0" fontId="26" fillId="0" borderId="78" xfId="53" applyBorder="1">
      <alignment/>
      <protection/>
    </xf>
    <xf numFmtId="0" fontId="26" fillId="0" borderId="79" xfId="53" applyBorder="1">
      <alignment/>
      <protection/>
    </xf>
    <xf numFmtId="0" fontId="26" fillId="0" borderId="80" xfId="53" applyBorder="1">
      <alignment/>
      <protection/>
    </xf>
    <xf numFmtId="0" fontId="0" fillId="0" borderId="44" xfId="59" applyFont="1" applyFill="1" applyBorder="1" applyAlignment="1">
      <alignment horizontal="center"/>
      <protection/>
    </xf>
    <xf numFmtId="0" fontId="0" fillId="0" borderId="19" xfId="59" applyFont="1" applyFill="1" applyBorder="1" applyAlignment="1" quotePrefix="1">
      <alignment horizontal="center"/>
      <protection/>
    </xf>
    <xf numFmtId="0" fontId="0" fillId="0" borderId="43" xfId="59" applyFont="1" applyFill="1" applyBorder="1" applyAlignment="1" quotePrefix="1">
      <alignment horizontal="center"/>
      <protection/>
    </xf>
    <xf numFmtId="0" fontId="9" fillId="0" borderId="0" xfId="59" applyFont="1" applyBorder="1" applyAlignment="1">
      <alignment horizontal="left"/>
      <protection/>
    </xf>
    <xf numFmtId="0" fontId="3" fillId="0" borderId="16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41" xfId="59" applyFont="1" applyBorder="1" applyAlignment="1">
      <alignment horizontal="center"/>
      <protection/>
    </xf>
    <xf numFmtId="0" fontId="0" fillId="0" borderId="16" xfId="59" applyFont="1" applyBorder="1" applyAlignment="1">
      <alignment horizontal="center"/>
      <protection/>
    </xf>
    <xf numFmtId="0" fontId="0" fillId="0" borderId="0" xfId="59" applyFont="1" applyBorder="1" applyAlignment="1">
      <alignment horizontal="center"/>
      <protection/>
    </xf>
    <xf numFmtId="0" fontId="0" fillId="0" borderId="41" xfId="59" applyFont="1" applyBorder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0" fontId="2" fillId="0" borderId="16" xfId="59" applyFont="1" applyBorder="1" applyAlignment="1">
      <alignment horizontal="center"/>
      <protection/>
    </xf>
    <xf numFmtId="0" fontId="2" fillId="0" borderId="0" xfId="59" applyFont="1" applyBorder="1" applyAlignment="1">
      <alignment horizontal="center"/>
      <protection/>
    </xf>
    <xf numFmtId="0" fontId="2" fillId="0" borderId="41" xfId="59" applyFont="1" applyBorder="1" applyAlignment="1">
      <alignment horizontal="center"/>
      <protection/>
    </xf>
    <xf numFmtId="0" fontId="3" fillId="0" borderId="18" xfId="59" applyFont="1" applyBorder="1" applyAlignment="1">
      <alignment horizontal="center"/>
      <protection/>
    </xf>
    <xf numFmtId="0" fontId="3" fillId="0" borderId="45" xfId="59" applyFont="1" applyBorder="1" applyAlignment="1">
      <alignment horizontal="center"/>
      <protection/>
    </xf>
    <xf numFmtId="0" fontId="3" fillId="0" borderId="42" xfId="59" applyFont="1" applyBorder="1" applyAlignment="1">
      <alignment horizontal="center"/>
      <protection/>
    </xf>
    <xf numFmtId="0" fontId="2" fillId="0" borderId="18" xfId="59" applyFont="1" applyBorder="1" applyAlignment="1">
      <alignment horizontal="center"/>
      <protection/>
    </xf>
    <xf numFmtId="0" fontId="0" fillId="0" borderId="44" xfId="59" applyFont="1" applyBorder="1" applyAlignment="1">
      <alignment horizontal="center"/>
      <protection/>
    </xf>
    <xf numFmtId="0" fontId="0" fillId="0" borderId="19" xfId="59" applyFont="1" applyBorder="1" applyAlignment="1">
      <alignment horizontal="center"/>
      <protection/>
    </xf>
    <xf numFmtId="0" fontId="0" fillId="0" borderId="43" xfId="59" applyFont="1" applyBorder="1" applyAlignment="1">
      <alignment horizontal="center"/>
      <protection/>
    </xf>
    <xf numFmtId="0" fontId="9" fillId="0" borderId="0" xfId="59" applyFont="1" applyBorder="1" applyAlignment="1" quotePrefix="1">
      <alignment horizontal="left"/>
      <protection/>
    </xf>
    <xf numFmtId="0" fontId="0" fillId="0" borderId="16" xfId="59" applyBorder="1" applyAlignment="1">
      <alignment horizontal="center"/>
      <protection/>
    </xf>
    <xf numFmtId="0" fontId="0" fillId="0" borderId="0" xfId="59" applyBorder="1" applyAlignment="1">
      <alignment horizontal="center"/>
      <protection/>
    </xf>
    <xf numFmtId="0" fontId="0" fillId="0" borderId="41" xfId="59" applyBorder="1" applyAlignment="1">
      <alignment horizontal="center"/>
      <protection/>
    </xf>
    <xf numFmtId="0" fontId="9" fillId="0" borderId="18" xfId="59" applyFont="1" applyBorder="1" applyAlignment="1">
      <alignment horizontal="center"/>
      <protection/>
    </xf>
    <xf numFmtId="0" fontId="9" fillId="0" borderId="45" xfId="59" applyFont="1" applyBorder="1" applyAlignment="1">
      <alignment horizontal="center"/>
      <protection/>
    </xf>
    <xf numFmtId="0" fontId="9" fillId="0" borderId="42" xfId="59" applyFont="1" applyBorder="1" applyAlignment="1">
      <alignment horizontal="center"/>
      <protection/>
    </xf>
    <xf numFmtId="0" fontId="19" fillId="0" borderId="16" xfId="59" applyFont="1" applyFill="1" applyBorder="1" applyAlignment="1">
      <alignment horizontal="center" vertical="top"/>
      <protection/>
    </xf>
    <xf numFmtId="0" fontId="19" fillId="0" borderId="0" xfId="59" applyFont="1" applyFill="1" applyBorder="1" applyAlignment="1">
      <alignment horizontal="center" vertical="top"/>
      <protection/>
    </xf>
    <xf numFmtId="0" fontId="19" fillId="0" borderId="41" xfId="59" applyFont="1" applyFill="1" applyBorder="1" applyAlignment="1">
      <alignment horizontal="center" vertical="top"/>
      <protection/>
    </xf>
    <xf numFmtId="0" fontId="2" fillId="0" borderId="38" xfId="59" applyFont="1" applyBorder="1" applyAlignment="1">
      <alignment horizontal="center"/>
      <protection/>
    </xf>
    <xf numFmtId="0" fontId="2" fillId="0" borderId="38" xfId="59" applyFont="1" applyBorder="1" applyAlignment="1" quotePrefix="1">
      <alignment horizontal="center"/>
      <protection/>
    </xf>
    <xf numFmtId="0" fontId="0" fillId="0" borderId="16" xfId="59" applyFont="1" applyBorder="1" applyAlignment="1" quotePrefix="1">
      <alignment horizontal="center"/>
      <protection/>
    </xf>
    <xf numFmtId="0" fontId="0" fillId="0" borderId="0" xfId="59" applyFont="1" applyBorder="1" applyAlignment="1" quotePrefix="1">
      <alignment horizontal="center"/>
      <protection/>
    </xf>
    <xf numFmtId="0" fontId="0" fillId="0" borderId="41" xfId="59" applyFont="1" applyBorder="1" applyAlignment="1" quotePrefix="1">
      <alignment horizontal="center"/>
      <protection/>
    </xf>
    <xf numFmtId="0" fontId="2" fillId="0" borderId="45" xfId="59" applyFont="1" applyBorder="1" applyAlignment="1">
      <alignment horizontal="center"/>
      <protection/>
    </xf>
    <xf numFmtId="0" fontId="2" fillId="0" borderId="40" xfId="59" applyFont="1" applyBorder="1" applyAlignment="1">
      <alignment horizontal="center"/>
      <protection/>
    </xf>
    <xf numFmtId="0" fontId="2" fillId="0" borderId="46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2" fillId="0" borderId="0" xfId="59" applyFont="1" applyBorder="1" applyAlignment="1">
      <alignment horizontal="center" vertical="top"/>
      <protection/>
    </xf>
    <xf numFmtId="9" fontId="2" fillId="0" borderId="81" xfId="69" applyFont="1" applyBorder="1" applyAlignment="1">
      <alignment horizontal="center" vertical="top" shrinkToFit="1"/>
    </xf>
    <xf numFmtId="0" fontId="2" fillId="0" borderId="40" xfId="59" applyFont="1" applyBorder="1" applyAlignment="1">
      <alignment horizontal="center"/>
      <protection/>
    </xf>
    <xf numFmtId="0" fontId="2" fillId="0" borderId="38" xfId="59" applyFont="1" applyBorder="1" applyAlignment="1">
      <alignment horizontal="center"/>
      <protection/>
    </xf>
    <xf numFmtId="0" fontId="2" fillId="0" borderId="46" xfId="59" applyFont="1" applyBorder="1" applyAlignment="1">
      <alignment horizontal="center"/>
      <protection/>
    </xf>
    <xf numFmtId="0" fontId="2" fillId="0" borderId="18" xfId="59" applyFont="1" applyFill="1" applyBorder="1" applyAlignment="1">
      <alignment horizontal="center"/>
      <protection/>
    </xf>
    <xf numFmtId="0" fontId="2" fillId="0" borderId="45" xfId="59" applyFont="1" applyFill="1" applyBorder="1" applyAlignment="1" quotePrefix="1">
      <alignment horizontal="center"/>
      <protection/>
    </xf>
    <xf numFmtId="0" fontId="2" fillId="0" borderId="42" xfId="59" applyFont="1" applyFill="1" applyBorder="1" applyAlignment="1" quotePrefix="1">
      <alignment horizontal="center"/>
      <protection/>
    </xf>
    <xf numFmtId="0" fontId="2" fillId="0" borderId="42" xfId="59" applyFont="1" applyBorder="1" applyAlignment="1">
      <alignment horizontal="center"/>
      <protection/>
    </xf>
    <xf numFmtId="0" fontId="2" fillId="0" borderId="16" xfId="59" applyFont="1" applyFill="1" applyBorder="1" applyAlignment="1">
      <alignment horizontal="center"/>
      <protection/>
    </xf>
    <xf numFmtId="0" fontId="2" fillId="0" borderId="0" xfId="59" applyFont="1" applyFill="1" applyBorder="1" applyAlignment="1" quotePrefix="1">
      <alignment horizontal="center"/>
      <protection/>
    </xf>
    <xf numFmtId="0" fontId="2" fillId="0" borderId="41" xfId="59" applyFont="1" applyFill="1" applyBorder="1" applyAlignment="1" quotePrefix="1">
      <alignment horizontal="center"/>
      <protection/>
    </xf>
    <xf numFmtId="0" fontId="0" fillId="0" borderId="16" xfId="59" applyFont="1" applyFill="1" applyBorder="1" applyAlignment="1">
      <alignment horizontal="center"/>
      <protection/>
    </xf>
    <xf numFmtId="0" fontId="0" fillId="0" borderId="0" xfId="59" applyFont="1" applyFill="1" applyBorder="1" applyAlignment="1" quotePrefix="1">
      <alignment horizontal="center"/>
      <protection/>
    </xf>
    <xf numFmtId="0" fontId="0" fillId="0" borderId="41" xfId="59" applyFont="1" applyFill="1" applyBorder="1" applyAlignment="1" quotePrefix="1">
      <alignment horizontal="center"/>
      <protection/>
    </xf>
    <xf numFmtId="0" fontId="0" fillId="0" borderId="16" xfId="59" applyFont="1" applyFill="1" applyBorder="1" applyAlignment="1" quotePrefix="1">
      <alignment horizontal="center"/>
      <protection/>
    </xf>
    <xf numFmtId="0" fontId="2" fillId="0" borderId="44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0" fillId="0" borderId="16" xfId="59" applyFont="1" applyBorder="1" applyAlignment="1">
      <alignment horizontal="center"/>
      <protection/>
    </xf>
    <xf numFmtId="0" fontId="0" fillId="0" borderId="0" xfId="59" applyFont="1" applyBorder="1" applyAlignment="1" quotePrefix="1">
      <alignment horizontal="center"/>
      <protection/>
    </xf>
    <xf numFmtId="0" fontId="3" fillId="0" borderId="19" xfId="59" applyFont="1" applyBorder="1" applyAlignment="1">
      <alignment horizontal="center"/>
      <protection/>
    </xf>
    <xf numFmtId="0" fontId="3" fillId="0" borderId="43" xfId="59" applyFont="1" applyBorder="1" applyAlignment="1">
      <alignment horizontal="center"/>
      <protection/>
    </xf>
    <xf numFmtId="0" fontId="14" fillId="0" borderId="18" xfId="59" applyFont="1" applyFill="1" applyBorder="1" applyAlignment="1">
      <alignment horizontal="center" vertical="top"/>
      <protection/>
    </xf>
    <xf numFmtId="0" fontId="14" fillId="0" borderId="45" xfId="59" applyFont="1" applyFill="1" applyBorder="1" applyAlignment="1">
      <alignment horizontal="center" vertical="top"/>
      <protection/>
    </xf>
    <xf numFmtId="0" fontId="14" fillId="0" borderId="42" xfId="59" applyFont="1" applyFill="1" applyBorder="1" applyAlignment="1">
      <alignment horizontal="center" vertical="top"/>
      <protection/>
    </xf>
    <xf numFmtId="0" fontId="2" fillId="0" borderId="16" xfId="59" applyFont="1" applyBorder="1" applyAlignment="1">
      <alignment horizontal="center"/>
      <protection/>
    </xf>
    <xf numFmtId="0" fontId="2" fillId="0" borderId="0" xfId="59" applyFont="1" applyBorder="1" applyAlignment="1">
      <alignment horizontal="center"/>
      <protection/>
    </xf>
    <xf numFmtId="0" fontId="2" fillId="0" borderId="41" xfId="59" applyFont="1" applyBorder="1" applyAlignment="1">
      <alignment horizontal="center"/>
      <protection/>
    </xf>
    <xf numFmtId="0" fontId="2" fillId="0" borderId="0" xfId="59" applyFont="1" applyBorder="1" applyAlignment="1" quotePrefix="1">
      <alignment horizontal="center"/>
      <protection/>
    </xf>
    <xf numFmtId="0" fontId="2" fillId="0" borderId="41" xfId="59" applyFont="1" applyBorder="1" applyAlignment="1" quotePrefix="1">
      <alignment horizontal="center"/>
      <protection/>
    </xf>
    <xf numFmtId="0" fontId="0" fillId="0" borderId="19" xfId="59" applyFont="1" applyBorder="1" applyAlignment="1" quotePrefix="1">
      <alignment horizontal="center"/>
      <protection/>
    </xf>
    <xf numFmtId="0" fontId="0" fillId="0" borderId="43" xfId="59" applyFont="1" applyBorder="1" applyAlignment="1" quotePrefix="1">
      <alignment horizontal="center"/>
      <protection/>
    </xf>
    <xf numFmtId="0" fontId="10" fillId="0" borderId="16" xfId="59" applyFont="1" applyBorder="1" applyAlignment="1">
      <alignment horizontal="left"/>
      <protection/>
    </xf>
    <xf numFmtId="0" fontId="10" fillId="0" borderId="0" xfId="59" applyFont="1" applyBorder="1" applyAlignment="1">
      <alignment horizontal="left"/>
      <protection/>
    </xf>
    <xf numFmtId="0" fontId="10" fillId="0" borderId="41" xfId="59" applyFont="1" applyBorder="1" applyAlignment="1">
      <alignment horizontal="left"/>
      <protection/>
    </xf>
    <xf numFmtId="0" fontId="2" fillId="0" borderId="41" xfId="59" applyFont="1" applyFill="1" applyBorder="1" applyAlignment="1">
      <alignment horizontal="center"/>
      <protection/>
    </xf>
    <xf numFmtId="0" fontId="2" fillId="0" borderId="82" xfId="59" applyFont="1" applyBorder="1" applyAlignment="1">
      <alignment horizontal="center"/>
      <protection/>
    </xf>
    <xf numFmtId="0" fontId="5" fillId="0" borderId="82" xfId="59" applyFont="1" applyBorder="1" applyAlignment="1">
      <alignment horizontal="center"/>
      <protection/>
    </xf>
    <xf numFmtId="0" fontId="17" fillId="0" borderId="18" xfId="59" applyFont="1" applyBorder="1" applyAlignment="1">
      <alignment horizontal="center"/>
      <protection/>
    </xf>
    <xf numFmtId="0" fontId="17" fillId="0" borderId="42" xfId="59" applyFont="1" applyBorder="1" applyAlignment="1">
      <alignment horizontal="center"/>
      <protection/>
    </xf>
    <xf numFmtId="0" fontId="0" fillId="0" borderId="18" xfId="59" applyFont="1" applyBorder="1" applyAlignment="1">
      <alignment horizontal="center"/>
      <protection/>
    </xf>
    <xf numFmtId="0" fontId="0" fillId="0" borderId="45" xfId="59" applyFont="1" applyBorder="1" applyAlignment="1">
      <alignment horizontal="center"/>
      <protection/>
    </xf>
    <xf numFmtId="0" fontId="18" fillId="0" borderId="16" xfId="59" applyFont="1" applyBorder="1" applyAlignment="1">
      <alignment horizontal="center"/>
      <protection/>
    </xf>
    <xf numFmtId="0" fontId="18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3" fillId="0" borderId="44" xfId="59" applyFont="1" applyBorder="1" applyAlignment="1">
      <alignment horizontal="center"/>
      <protection/>
    </xf>
    <xf numFmtId="0" fontId="3" fillId="0" borderId="43" xfId="59" applyFont="1" applyBorder="1" applyAlignment="1">
      <alignment horizontal="center"/>
      <protection/>
    </xf>
    <xf numFmtId="9" fontId="2" fillId="0" borderId="81" xfId="69" applyFont="1" applyBorder="1" applyAlignment="1">
      <alignment horizontal="center" vertical="top" shrinkToFit="1"/>
    </xf>
    <xf numFmtId="0" fontId="17" fillId="0" borderId="40" xfId="59" applyFont="1" applyBorder="1" applyAlignment="1">
      <alignment horizontal="center"/>
      <protection/>
    </xf>
    <xf numFmtId="0" fontId="17" fillId="0" borderId="46" xfId="59" applyFont="1" applyBorder="1" applyAlignment="1">
      <alignment horizontal="center"/>
      <protection/>
    </xf>
    <xf numFmtId="0" fontId="0" fillId="0" borderId="42" xfId="59" applyFont="1" applyBorder="1" applyAlignment="1">
      <alignment horizontal="center"/>
      <protection/>
    </xf>
    <xf numFmtId="0" fontId="0" fillId="0" borderId="16" xfId="59" applyFont="1" applyFill="1" applyBorder="1" applyAlignment="1">
      <alignment horizontal="center"/>
      <protection/>
    </xf>
    <xf numFmtId="0" fontId="0" fillId="0" borderId="41" xfId="59" applyFont="1" applyFill="1" applyBorder="1" applyAlignment="1">
      <alignment horizontal="center"/>
      <protection/>
    </xf>
    <xf numFmtId="0" fontId="3" fillId="0" borderId="18" xfId="59" applyFont="1" applyFill="1" applyBorder="1" applyAlignment="1">
      <alignment horizontal="center"/>
      <protection/>
    </xf>
    <xf numFmtId="0" fontId="3" fillId="0" borderId="42" xfId="59" applyFont="1" applyFill="1" applyBorder="1" applyAlignment="1">
      <alignment horizontal="center"/>
      <protection/>
    </xf>
    <xf numFmtId="0" fontId="2" fillId="0" borderId="42" xfId="59" applyFont="1" applyFill="1" applyBorder="1" applyAlignment="1">
      <alignment horizontal="center"/>
      <protection/>
    </xf>
    <xf numFmtId="17" fontId="3" fillId="0" borderId="0" xfId="59" applyNumberFormat="1" applyFont="1" applyFill="1" applyBorder="1" applyAlignment="1">
      <alignment horizontal="center"/>
      <protection/>
    </xf>
    <xf numFmtId="0" fontId="0" fillId="0" borderId="59" xfId="59" applyFont="1" applyBorder="1" applyAlignment="1">
      <alignment horizontal="center"/>
      <protection/>
    </xf>
    <xf numFmtId="0" fontId="0" fillId="0" borderId="58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16" fontId="3" fillId="0" borderId="0" xfId="59" applyNumberFormat="1" applyFont="1" applyBorder="1" applyAlignment="1">
      <alignment horizontal="center"/>
      <protection/>
    </xf>
    <xf numFmtId="0" fontId="0" fillId="0" borderId="56" xfId="59" applyFont="1" applyBorder="1" applyAlignment="1">
      <alignment horizontal="center"/>
      <protection/>
    </xf>
    <xf numFmtId="0" fontId="0" fillId="0" borderId="57" xfId="59" applyFont="1" applyBorder="1" applyAlignment="1">
      <alignment horizontal="center"/>
      <protection/>
    </xf>
    <xf numFmtId="0" fontId="2" fillId="0" borderId="0" xfId="59" applyFont="1" applyFill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0" fontId="16" fillId="0" borderId="16" xfId="59" applyFont="1" applyBorder="1" applyAlignment="1">
      <alignment horizontal="center"/>
      <protection/>
    </xf>
    <xf numFmtId="0" fontId="16" fillId="0" borderId="41" xfId="59" applyFont="1" applyBorder="1" applyAlignment="1">
      <alignment horizontal="center"/>
      <protection/>
    </xf>
    <xf numFmtId="0" fontId="0" fillId="0" borderId="44" xfId="59" applyFont="1" applyBorder="1" applyAlignment="1">
      <alignment horizontal="center"/>
      <protection/>
    </xf>
    <xf numFmtId="0" fontId="0" fillId="0" borderId="43" xfId="59" applyFont="1" applyBorder="1" applyAlignment="1">
      <alignment horizontal="center"/>
      <protection/>
    </xf>
    <xf numFmtId="0" fontId="0" fillId="0" borderId="0" xfId="59" applyFont="1" applyBorder="1" applyAlignment="1">
      <alignment horizontal="center"/>
      <protection/>
    </xf>
    <xf numFmtId="0" fontId="0" fillId="0" borderId="19" xfId="59" applyFont="1" applyBorder="1" applyAlignment="1">
      <alignment horizontal="center"/>
      <protection/>
    </xf>
    <xf numFmtId="0" fontId="3" fillId="0" borderId="16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  <xf numFmtId="0" fontId="9" fillId="0" borderId="18" xfId="59" applyFont="1" applyBorder="1" applyAlignment="1">
      <alignment horizontal="left"/>
      <protection/>
    </xf>
    <xf numFmtId="0" fontId="9" fillId="0" borderId="45" xfId="59" applyFont="1" applyBorder="1" applyAlignment="1">
      <alignment horizontal="left"/>
      <protection/>
    </xf>
    <xf numFmtId="0" fontId="3" fillId="0" borderId="18" xfId="59" applyFont="1" applyBorder="1" applyAlignment="1">
      <alignment horizontal="center" vertical="top"/>
      <protection/>
    </xf>
    <xf numFmtId="0" fontId="3" fillId="0" borderId="42" xfId="59" applyFont="1" applyBorder="1" applyAlignment="1">
      <alignment horizontal="center" vertical="top"/>
      <protection/>
    </xf>
    <xf numFmtId="0" fontId="2" fillId="0" borderId="16" xfId="59" applyFont="1" applyFill="1" applyBorder="1" applyAlignment="1">
      <alignment horizontal="center" vertical="top"/>
      <protection/>
    </xf>
    <xf numFmtId="0" fontId="2" fillId="0" borderId="0" xfId="59" applyFont="1" applyFill="1" applyBorder="1" applyAlignment="1">
      <alignment horizontal="center" vertical="top"/>
      <protection/>
    </xf>
    <xf numFmtId="0" fontId="2" fillId="0" borderId="41" xfId="59" applyFont="1" applyFill="1" applyBorder="1" applyAlignment="1">
      <alignment horizontal="center" vertical="top"/>
      <protection/>
    </xf>
    <xf numFmtId="0" fontId="14" fillId="0" borderId="16" xfId="59" applyFont="1" applyFill="1" applyBorder="1" applyAlignment="1">
      <alignment horizontal="center" vertical="top"/>
      <protection/>
    </xf>
    <xf numFmtId="0" fontId="14" fillId="0" borderId="41" xfId="59" applyFont="1" applyFill="1" applyBorder="1" applyAlignment="1">
      <alignment horizontal="center" vertical="top"/>
      <protection/>
    </xf>
    <xf numFmtId="0" fontId="3" fillId="0" borderId="41" xfId="59" applyFont="1" applyBorder="1" applyAlignment="1">
      <alignment horizontal="center"/>
      <protection/>
    </xf>
    <xf numFmtId="0" fontId="22" fillId="0" borderId="0" xfId="59" applyFont="1" applyFill="1" applyBorder="1" applyAlignment="1">
      <alignment horizontal="center" vertical="top"/>
      <protection/>
    </xf>
    <xf numFmtId="0" fontId="9" fillId="0" borderId="44" xfId="59" applyFont="1" applyBorder="1" applyAlignment="1">
      <alignment horizontal="center"/>
      <protection/>
    </xf>
    <xf numFmtId="0" fontId="9" fillId="0" borderId="19" xfId="59" applyFont="1" applyBorder="1" applyAlignment="1">
      <alignment horizontal="center"/>
      <protection/>
    </xf>
    <xf numFmtId="0" fontId="9" fillId="0" borderId="43" xfId="59" applyFont="1" applyBorder="1" applyAlignment="1">
      <alignment horizontal="center"/>
      <protection/>
    </xf>
    <xf numFmtId="0" fontId="2" fillId="0" borderId="43" xfId="59" applyFont="1" applyBorder="1" applyAlignment="1">
      <alignment horizontal="center"/>
      <protection/>
    </xf>
    <xf numFmtId="0" fontId="0" fillId="0" borderId="0" xfId="59">
      <alignment/>
      <protection/>
    </xf>
    <xf numFmtId="0" fontId="0" fillId="0" borderId="40" xfId="59" applyFont="1" applyBorder="1" applyAlignment="1">
      <alignment horizontal="center"/>
      <protection/>
    </xf>
    <xf numFmtId="0" fontId="0" fillId="0" borderId="38" xfId="59" applyFont="1" applyBorder="1" applyAlignment="1">
      <alignment horizontal="center"/>
      <protection/>
    </xf>
    <xf numFmtId="49" fontId="0" fillId="0" borderId="40" xfId="69" applyNumberFormat="1" applyFont="1" applyBorder="1" applyAlignment="1">
      <alignment horizontal="center" vertical="top" shrinkToFit="1"/>
    </xf>
    <xf numFmtId="49" fontId="0" fillId="0" borderId="38" xfId="69" applyNumberFormat="1" applyFont="1" applyBorder="1" applyAlignment="1">
      <alignment horizontal="center" vertical="top" shrinkToFit="1"/>
    </xf>
    <xf numFmtId="0" fontId="19" fillId="0" borderId="40" xfId="59" applyFont="1" applyFill="1" applyBorder="1" applyAlignment="1">
      <alignment horizontal="center" vertical="top"/>
      <protection/>
    </xf>
    <xf numFmtId="0" fontId="19" fillId="0" borderId="46" xfId="59" applyFont="1" applyFill="1" applyBorder="1" applyAlignment="1">
      <alignment horizontal="center" vertical="top"/>
      <protection/>
    </xf>
    <xf numFmtId="49" fontId="22" fillId="0" borderId="40" xfId="59" applyNumberFormat="1" applyFont="1" applyFill="1" applyBorder="1" applyAlignment="1">
      <alignment horizontal="center" vertical="top"/>
      <protection/>
    </xf>
    <xf numFmtId="49" fontId="22" fillId="0" borderId="46" xfId="59" applyNumberFormat="1" applyFont="1" applyFill="1" applyBorder="1" applyAlignment="1">
      <alignment horizontal="center" vertical="top"/>
      <protection/>
    </xf>
    <xf numFmtId="0" fontId="2" fillId="0" borderId="16" xfId="59" applyFont="1" applyFill="1" applyBorder="1" applyAlignment="1">
      <alignment horizontal="center"/>
      <protection/>
    </xf>
    <xf numFmtId="0" fontId="2" fillId="0" borderId="41" xfId="59" applyFont="1" applyFill="1" applyBorder="1" applyAlignment="1">
      <alignment horizontal="center"/>
      <protection/>
    </xf>
    <xf numFmtId="0" fontId="19" fillId="0" borderId="18" xfId="59" applyFont="1" applyFill="1" applyBorder="1" applyAlignment="1">
      <alignment horizontal="center" vertical="top"/>
      <protection/>
    </xf>
    <xf numFmtId="0" fontId="19" fillId="0" borderId="42" xfId="59" applyFont="1" applyFill="1" applyBorder="1" applyAlignment="1">
      <alignment horizontal="center" vertical="top"/>
      <protection/>
    </xf>
    <xf numFmtId="0" fontId="2" fillId="0" borderId="18" xfId="59" applyFont="1" applyFill="1" applyBorder="1" applyAlignment="1">
      <alignment horizontal="center"/>
      <protection/>
    </xf>
    <xf numFmtId="0" fontId="2" fillId="0" borderId="42" xfId="59" applyFont="1" applyFill="1" applyBorder="1" applyAlignment="1">
      <alignment horizontal="center"/>
      <protection/>
    </xf>
    <xf numFmtId="0" fontId="0" fillId="0" borderId="83" xfId="59" applyBorder="1" applyAlignment="1">
      <alignment horizontal="center"/>
      <protection/>
    </xf>
    <xf numFmtId="0" fontId="0" fillId="0" borderId="84" xfId="59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20" fillId="0" borderId="40" xfId="59" applyFont="1" applyFill="1" applyBorder="1" applyAlignment="1">
      <alignment horizontal="center" vertical="top"/>
      <protection/>
    </xf>
    <xf numFmtId="0" fontId="20" fillId="0" borderId="38" xfId="59" applyFont="1" applyFill="1" applyBorder="1" applyAlignment="1">
      <alignment horizontal="center" vertical="top"/>
      <protection/>
    </xf>
    <xf numFmtId="0" fontId="0" fillId="0" borderId="40" xfId="59" applyFont="1" applyBorder="1" applyAlignment="1">
      <alignment horizontal="center"/>
      <protection/>
    </xf>
    <xf numFmtId="0" fontId="0" fillId="0" borderId="38" xfId="59" applyFont="1" applyBorder="1" applyAlignment="1">
      <alignment horizontal="center"/>
      <protection/>
    </xf>
    <xf numFmtId="0" fontId="20" fillId="0" borderId="0" xfId="59" applyFont="1" applyFill="1" applyBorder="1" applyAlignment="1">
      <alignment horizontal="center" vertical="top"/>
      <protection/>
    </xf>
    <xf numFmtId="0" fontId="22" fillId="0" borderId="19" xfId="59" applyFont="1" applyFill="1" applyBorder="1" applyAlignment="1">
      <alignment horizontal="center" vertical="top"/>
      <protection/>
    </xf>
    <xf numFmtId="0" fontId="28" fillId="0" borderId="63" xfId="53" applyFont="1" applyBorder="1" applyAlignment="1">
      <alignment horizontal="center" vertical="center" wrapText="1"/>
      <protection/>
    </xf>
    <xf numFmtId="0" fontId="28" fillId="0" borderId="85" xfId="53" applyFont="1" applyBorder="1" applyAlignment="1">
      <alignment horizontal="center" vertical="center" wrapText="1"/>
      <protection/>
    </xf>
    <xf numFmtId="0" fontId="28" fillId="0" borderId="86" xfId="53" applyFont="1" applyBorder="1" applyAlignment="1">
      <alignment horizontal="center" vertical="center" wrapText="1"/>
      <protection/>
    </xf>
    <xf numFmtId="0" fontId="28" fillId="0" borderId="27" xfId="53" applyFont="1" applyBorder="1" applyAlignment="1">
      <alignment horizontal="center" vertical="center"/>
      <protection/>
    </xf>
    <xf numFmtId="0" fontId="28" fillId="0" borderId="24" xfId="53" applyFont="1" applyBorder="1" applyAlignment="1">
      <alignment horizontal="center" vertical="center"/>
      <protection/>
    </xf>
    <xf numFmtId="0" fontId="28" fillId="0" borderId="27" xfId="53" applyFont="1" applyBorder="1" applyAlignment="1">
      <alignment horizontal="center" vertical="center" wrapText="1"/>
      <protection/>
    </xf>
    <xf numFmtId="0" fontId="28" fillId="0" borderId="24" xfId="53" applyFont="1" applyBorder="1" applyAlignment="1">
      <alignment horizontal="center" vertical="center" wrapText="1"/>
      <protection/>
    </xf>
    <xf numFmtId="0" fontId="28" fillId="0" borderId="23" xfId="53" applyFont="1" applyBorder="1" applyAlignment="1">
      <alignment horizontal="center" vertical="center"/>
      <protection/>
    </xf>
    <xf numFmtId="0" fontId="28" fillId="0" borderId="23" xfId="53" applyFont="1" applyBorder="1" applyAlignment="1">
      <alignment horizontal="center" vertical="center" wrapText="1"/>
      <protection/>
    </xf>
    <xf numFmtId="0" fontId="28" fillId="0" borderId="23" xfId="53" applyFont="1" applyBorder="1" applyAlignment="1">
      <alignment horizontal="left" vertical="center" wrapText="1"/>
      <protection/>
    </xf>
    <xf numFmtId="0" fontId="28" fillId="0" borderId="63" xfId="53" applyFont="1" applyBorder="1" applyAlignment="1">
      <alignment horizontal="center" vertical="center"/>
      <protection/>
    </xf>
    <xf numFmtId="0" fontId="28" fillId="0" borderId="85" xfId="53" applyFont="1" applyBorder="1" applyAlignment="1">
      <alignment horizontal="center" vertical="center"/>
      <protection/>
    </xf>
    <xf numFmtId="0" fontId="28" fillId="0" borderId="86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top"/>
      <protection/>
    </xf>
    <xf numFmtId="9" fontId="4" fillId="0" borderId="19" xfId="66" applyFont="1" applyBorder="1" applyAlignment="1">
      <alignment horizontal="center" vertical="top" shrinkToFit="1"/>
    </xf>
    <xf numFmtId="0" fontId="29" fillId="0" borderId="83" xfId="53" applyFont="1" applyBorder="1" applyAlignment="1">
      <alignment horizontal="center" vertical="center"/>
      <protection/>
    </xf>
    <xf numFmtId="0" fontId="28" fillId="0" borderId="63" xfId="53" applyFont="1" applyBorder="1" applyAlignment="1">
      <alignment horizontal="left" vertical="center" wrapText="1"/>
      <protection/>
    </xf>
    <xf numFmtId="0" fontId="28" fillId="0" borderId="85" xfId="53" applyFont="1" applyBorder="1" applyAlignment="1">
      <alignment horizontal="left" vertical="center" wrapText="1"/>
      <protection/>
    </xf>
    <xf numFmtId="0" fontId="28" fillId="0" borderId="86" xfId="53" applyFont="1" applyBorder="1" applyAlignment="1">
      <alignment horizontal="left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28" fillId="0" borderId="69" xfId="53" applyFont="1" applyBorder="1" applyAlignment="1">
      <alignment horizontal="center" vertical="center" wrapText="1"/>
      <protection/>
    </xf>
    <xf numFmtId="0" fontId="28" fillId="0" borderId="87" xfId="53" applyFont="1" applyBorder="1" applyAlignment="1">
      <alignment horizontal="center" vertical="center" wrapText="1"/>
      <protection/>
    </xf>
    <xf numFmtId="0" fontId="28" fillId="0" borderId="88" xfId="53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/>
      <protection/>
    </xf>
    <xf numFmtId="0" fontId="32" fillId="0" borderId="25" xfId="53" applyFont="1" applyBorder="1" applyAlignment="1">
      <alignment horizontal="center"/>
      <protection/>
    </xf>
    <xf numFmtId="0" fontId="32" fillId="0" borderId="23" xfId="53" applyFont="1" applyBorder="1" applyAlignment="1">
      <alignment horizontal="center"/>
      <protection/>
    </xf>
    <xf numFmtId="0" fontId="32" fillId="0" borderId="79" xfId="53" applyFont="1" applyBorder="1" applyAlignment="1">
      <alignment horizontal="center"/>
      <protection/>
    </xf>
    <xf numFmtId="0" fontId="29" fillId="0" borderId="0" xfId="53" applyFont="1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34" fillId="0" borderId="0" xfId="53" applyFont="1" applyBorder="1" applyAlignment="1">
      <alignment horizontal="center" vertical="center" wrapText="1"/>
      <protection/>
    </xf>
    <xf numFmtId="0" fontId="34" fillId="0" borderId="0" xfId="53" applyFont="1" applyAlignment="1">
      <alignment horizontal="center" vertical="center" wrapText="1"/>
      <protection/>
    </xf>
    <xf numFmtId="0" fontId="28" fillId="0" borderId="0" xfId="53" applyFont="1" applyBorder="1" applyAlignment="1">
      <alignment horizontal="left" vertical="center" wrapText="1"/>
      <protection/>
    </xf>
    <xf numFmtId="0" fontId="28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 vertical="center"/>
      <protection/>
    </xf>
    <xf numFmtId="9" fontId="2" fillId="0" borderId="19" xfId="69" applyFont="1" applyFill="1" applyBorder="1" applyAlignment="1">
      <alignment horizontal="center" vertical="top" shrinkToFit="1"/>
    </xf>
    <xf numFmtId="0" fontId="0" fillId="0" borderId="0" xfId="59" applyBorder="1">
      <alignment/>
      <protection/>
    </xf>
    <xf numFmtId="0" fontId="23" fillId="0" borderId="0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 wrapText="1"/>
      <protection/>
    </xf>
    <xf numFmtId="0" fontId="23" fillId="33" borderId="0" xfId="59" applyFont="1" applyFill="1" applyBorder="1" applyAlignment="1">
      <alignment horizontal="center" wrapText="1"/>
      <protection/>
    </xf>
    <xf numFmtId="0" fontId="23" fillId="0" borderId="89" xfId="59" applyFont="1" applyBorder="1" applyAlignment="1">
      <alignment horizontal="center" wrapText="1"/>
      <protection/>
    </xf>
    <xf numFmtId="0" fontId="23" fillId="0" borderId="90" xfId="59" applyFont="1" applyBorder="1" applyAlignment="1">
      <alignment horizontal="center" wrapText="1"/>
      <protection/>
    </xf>
    <xf numFmtId="0" fontId="23" fillId="0" borderId="91" xfId="59" applyFont="1" applyBorder="1" applyAlignment="1">
      <alignment horizontal="center" wrapText="1"/>
      <protection/>
    </xf>
    <xf numFmtId="0" fontId="23" fillId="0" borderId="92" xfId="59" applyFont="1" applyBorder="1" applyAlignment="1">
      <alignment horizontal="center" wrapText="1"/>
      <protection/>
    </xf>
    <xf numFmtId="0" fontId="23" fillId="0" borderId="93" xfId="59" applyFont="1" applyBorder="1" applyAlignment="1">
      <alignment horizontal="center" wrapText="1"/>
      <protection/>
    </xf>
    <xf numFmtId="0" fontId="23" fillId="0" borderId="94" xfId="59" applyFont="1" applyBorder="1" applyAlignment="1">
      <alignment horizontal="center" wrapText="1"/>
      <protection/>
    </xf>
    <xf numFmtId="0" fontId="23" fillId="0" borderId="13" xfId="59" applyFont="1" applyBorder="1" applyAlignment="1">
      <alignment horizontal="center" wrapText="1"/>
      <protection/>
    </xf>
    <xf numFmtId="0" fontId="23" fillId="0" borderId="11" xfId="59" applyFont="1" applyBorder="1" applyAlignment="1">
      <alignment horizontal="center" wrapText="1"/>
      <protection/>
    </xf>
    <xf numFmtId="0" fontId="23" fillId="0" borderId="95" xfId="59" applyFont="1" applyBorder="1" applyAlignment="1">
      <alignment horizontal="center" wrapText="1"/>
      <protection/>
    </xf>
    <xf numFmtId="0" fontId="23" fillId="33" borderId="16" xfId="59" applyFont="1" applyFill="1" applyBorder="1" applyAlignment="1">
      <alignment horizontal="center" wrapText="1"/>
      <protection/>
    </xf>
    <xf numFmtId="0" fontId="23" fillId="33" borderId="13" xfId="59" applyFont="1" applyFill="1" applyBorder="1" applyAlignment="1">
      <alignment horizontal="center" wrapText="1"/>
      <protection/>
    </xf>
    <xf numFmtId="0" fontId="23" fillId="33" borderId="95" xfId="59" applyFont="1" applyFill="1" applyBorder="1" applyAlignment="1">
      <alignment horizontal="center" wrapText="1"/>
      <protection/>
    </xf>
    <xf numFmtId="0" fontId="23" fillId="33" borderId="11" xfId="59" applyFont="1" applyFill="1" applyBorder="1" applyAlignment="1">
      <alignment horizontal="center" wrapText="1"/>
      <protection/>
    </xf>
    <xf numFmtId="0" fontId="23" fillId="33" borderId="96" xfId="59" applyFont="1" applyFill="1" applyBorder="1" applyAlignment="1">
      <alignment horizontal="center" wrapText="1"/>
      <protection/>
    </xf>
    <xf numFmtId="0" fontId="23" fillId="33" borderId="97" xfId="59" applyFont="1" applyFill="1" applyBorder="1" applyAlignment="1">
      <alignment horizontal="center" wrapText="1"/>
      <protection/>
    </xf>
    <xf numFmtId="0" fontId="23" fillId="33" borderId="98" xfId="59" applyFont="1" applyFill="1" applyBorder="1" applyAlignment="1">
      <alignment horizontal="center" wrapText="1"/>
      <protection/>
    </xf>
    <xf numFmtId="0" fontId="23" fillId="33" borderId="99" xfId="59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19" xfId="65" applyFont="1" applyBorder="1" applyAlignment="1">
      <alignment horizontal="center" vertical="top" shrinkToFit="1"/>
    </xf>
    <xf numFmtId="0" fontId="3" fillId="0" borderId="45" xfId="0" applyFont="1" applyBorder="1" applyAlignment="1">
      <alignment horizontal="center"/>
    </xf>
    <xf numFmtId="0" fontId="23" fillId="0" borderId="100" xfId="0" applyFont="1" applyBorder="1" applyAlignment="1">
      <alignment horizontal="center" wrapText="1"/>
    </xf>
    <xf numFmtId="0" fontId="0" fillId="0" borderId="101" xfId="0" applyBorder="1" applyAlignment="1">
      <alignment/>
    </xf>
    <xf numFmtId="0" fontId="23" fillId="33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02" xfId="0" applyFont="1" applyBorder="1" applyAlignment="1">
      <alignment horizontal="center" wrapText="1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23" fillId="33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2" fillId="33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2" fillId="0" borderId="0" xfId="65" applyFont="1" applyBorder="1" applyAlignment="1">
      <alignment horizontal="center" vertical="top" shrinkToFit="1"/>
    </xf>
    <xf numFmtId="0" fontId="3" fillId="0" borderId="87" xfId="0" applyFont="1" applyBorder="1" applyAlignment="1">
      <alignment horizontal="center"/>
    </xf>
    <xf numFmtId="0" fontId="23" fillId="0" borderId="23" xfId="0" applyFont="1" applyBorder="1" applyAlignment="1">
      <alignment horizontal="center" wrapText="1"/>
    </xf>
    <xf numFmtId="0" fontId="23" fillId="33" borderId="23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3" fillId="33" borderId="40" xfId="0" applyFont="1" applyFill="1" applyBorder="1" applyAlignment="1">
      <alignment horizontal="center" wrapText="1"/>
    </xf>
    <xf numFmtId="0" fontId="23" fillId="33" borderId="46" xfId="0" applyFont="1" applyFill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2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9" fontId="2" fillId="0" borderId="87" xfId="65" applyFont="1" applyBorder="1" applyAlignment="1">
      <alignment horizontal="center" vertical="top" shrinkToFit="1"/>
    </xf>
    <xf numFmtId="0" fontId="3" fillId="0" borderId="63" xfId="0" applyFont="1" applyBorder="1" applyAlignment="1">
      <alignment horizontal="center" wrapText="1"/>
    </xf>
    <xf numFmtId="0" fontId="3" fillId="0" borderId="85" xfId="0" applyFont="1" applyBorder="1" applyAlignment="1">
      <alignment horizontal="center" wrapText="1"/>
    </xf>
    <xf numFmtId="49" fontId="0" fillId="0" borderId="63" xfId="0" applyNumberFormat="1" applyFont="1" applyBorder="1" applyAlignment="1">
      <alignment horizontal="center"/>
    </xf>
    <xf numFmtId="49" fontId="0" fillId="0" borderId="86" xfId="0" applyNumberFormat="1" applyFont="1" applyBorder="1" applyAlignment="1">
      <alignment horizontal="center"/>
    </xf>
    <xf numFmtId="49" fontId="0" fillId="0" borderId="105" xfId="0" applyNumberFormat="1" applyFont="1" applyBorder="1" applyAlignment="1">
      <alignment horizontal="center"/>
    </xf>
    <xf numFmtId="49" fontId="0" fillId="0" borderId="106" xfId="0" applyNumberFormat="1" applyFont="1" applyBorder="1" applyAlignment="1">
      <alignment horizontal="center"/>
    </xf>
    <xf numFmtId="49" fontId="0" fillId="0" borderId="69" xfId="0" applyNumberFormat="1" applyFont="1" applyBorder="1" applyAlignment="1">
      <alignment horizontal="center"/>
    </xf>
    <xf numFmtId="49" fontId="0" fillId="0" borderId="88" xfId="0" applyNumberFormat="1" applyFont="1" applyBorder="1" applyAlignment="1">
      <alignment horizontal="center"/>
    </xf>
    <xf numFmtId="0" fontId="23" fillId="0" borderId="45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3" fillId="33" borderId="40" xfId="0" applyFont="1" applyFill="1" applyBorder="1" applyAlignment="1">
      <alignment horizontal="left" wrapText="1"/>
    </xf>
    <xf numFmtId="0" fontId="23" fillId="33" borderId="46" xfId="0" applyFont="1" applyFill="1" applyBorder="1" applyAlignment="1">
      <alignment horizontal="left" wrapText="1"/>
    </xf>
    <xf numFmtId="0" fontId="23" fillId="0" borderId="40" xfId="0" applyFont="1" applyBorder="1" applyAlignment="1">
      <alignment horizontal="left" wrapText="1"/>
    </xf>
    <xf numFmtId="0" fontId="23" fillId="0" borderId="46" xfId="0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23" fillId="0" borderId="107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3" fillId="0" borderId="108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0" borderId="101" xfId="0" applyFont="1" applyBorder="1" applyAlignment="1">
      <alignment horizontal="center" wrapText="1"/>
    </xf>
    <xf numFmtId="0" fontId="23" fillId="0" borderId="103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44" fillId="33" borderId="23" xfId="54" applyFont="1" applyFill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center"/>
      <protection/>
    </xf>
    <xf numFmtId="0" fontId="44" fillId="34" borderId="87" xfId="58" applyFont="1" applyFill="1" applyBorder="1" applyAlignment="1">
      <alignment horizontal="left" vertical="center" wrapText="1"/>
      <protection/>
    </xf>
    <xf numFmtId="0" fontId="1" fillId="34" borderId="87" xfId="58" applyFill="1" applyBorder="1" applyAlignment="1">
      <alignment vertical="center" wrapText="1"/>
      <protection/>
    </xf>
    <xf numFmtId="0" fontId="2" fillId="0" borderId="0" xfId="58" applyFont="1" applyBorder="1" applyAlignment="1">
      <alignment horizontal="center"/>
      <protection/>
    </xf>
    <xf numFmtId="0" fontId="44" fillId="33" borderId="27" xfId="54" applyFont="1" applyFill="1" applyBorder="1" applyAlignment="1">
      <alignment horizontal="left" vertical="center" wrapText="1"/>
      <protection/>
    </xf>
    <xf numFmtId="0" fontId="44" fillId="33" borderId="24" xfId="54" applyFont="1" applyFill="1" applyBorder="1" applyAlignment="1">
      <alignment horizontal="left" vertical="center" wrapText="1"/>
      <protection/>
    </xf>
    <xf numFmtId="0" fontId="45" fillId="34" borderId="60" xfId="58" applyFont="1" applyFill="1" applyBorder="1" applyAlignment="1">
      <alignment horizontal="left" vertical="center" wrapText="1"/>
      <protection/>
    </xf>
    <xf numFmtId="0" fontId="45" fillId="34" borderId="60" xfId="58" applyFont="1" applyFill="1" applyBorder="1" applyAlignment="1">
      <alignment vertical="center" wrapText="1"/>
      <protection/>
    </xf>
    <xf numFmtId="0" fontId="45" fillId="34" borderId="60" xfId="58" applyFont="1" applyFill="1" applyBorder="1" applyAlignment="1">
      <alignment horizontal="center" vertical="center" wrapText="1"/>
      <protection/>
    </xf>
    <xf numFmtId="0" fontId="45" fillId="34" borderId="31" xfId="58" applyFont="1" applyFill="1" applyBorder="1" applyAlignment="1">
      <alignment horizontal="center" vertical="center" wrapText="1"/>
      <protection/>
    </xf>
    <xf numFmtId="0" fontId="45" fillId="34" borderId="36" xfId="58" applyFont="1" applyFill="1" applyBorder="1" applyAlignment="1">
      <alignment horizontal="center" vertical="center" wrapText="1"/>
      <protection/>
    </xf>
    <xf numFmtId="0" fontId="45" fillId="34" borderId="19" xfId="57" applyFont="1" applyFill="1" applyBorder="1" applyAlignment="1">
      <alignment horizontal="center" vertical="center"/>
      <protection/>
    </xf>
    <xf numFmtId="0" fontId="42" fillId="34" borderId="19" xfId="58" applyFont="1" applyFill="1" applyBorder="1" applyAlignment="1">
      <alignment horizontal="center" vertical="center"/>
      <protection/>
    </xf>
    <xf numFmtId="0" fontId="47" fillId="34" borderId="85" xfId="53" applyFont="1" applyFill="1" applyBorder="1" applyAlignment="1">
      <alignment horizontal="left" vertical="center"/>
      <protection/>
    </xf>
    <xf numFmtId="0" fontId="42" fillId="34" borderId="85" xfId="58" applyFont="1" applyFill="1" applyBorder="1" applyAlignment="1">
      <alignment horizontal="left" vertical="center"/>
      <protection/>
    </xf>
    <xf numFmtId="0" fontId="1" fillId="34" borderId="0" xfId="58" applyFill="1" applyAlignment="1">
      <alignment horizontal="left" wrapText="1"/>
      <protection/>
    </xf>
    <xf numFmtId="0" fontId="1" fillId="34" borderId="0" xfId="58" applyFill="1" applyAlignment="1">
      <alignment wrapText="1"/>
      <protection/>
    </xf>
    <xf numFmtId="0" fontId="1" fillId="0" borderId="35" xfId="58" applyBorder="1" applyAlignment="1">
      <alignment horizontal="left" vertical="center" wrapText="1"/>
      <protection/>
    </xf>
    <xf numFmtId="0" fontId="1" fillId="0" borderId="35" xfId="58" applyBorder="1" applyAlignment="1">
      <alignment vertical="center" wrapText="1"/>
      <protection/>
    </xf>
    <xf numFmtId="0" fontId="1" fillId="33" borderId="31" xfId="58" applyFill="1" applyBorder="1" applyAlignment="1">
      <alignment horizontal="center" vertical="center" wrapText="1"/>
      <protection/>
    </xf>
    <xf numFmtId="0" fontId="1" fillId="33" borderId="36" xfId="58" applyFill="1" applyBorder="1" applyAlignment="1">
      <alignment horizontal="center" vertical="center" wrapText="1"/>
      <protection/>
    </xf>
    <xf numFmtId="0" fontId="1" fillId="33" borderId="31" xfId="58" applyFill="1" applyBorder="1" applyAlignment="1">
      <alignment horizontal="left" vertical="center" wrapText="1"/>
      <protection/>
    </xf>
    <xf numFmtId="0" fontId="1" fillId="33" borderId="36" xfId="58" applyFill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 vertical="top"/>
      <protection/>
    </xf>
    <xf numFmtId="9" fontId="2" fillId="0" borderId="0" xfId="68" applyFont="1" applyBorder="1" applyAlignment="1">
      <alignment horizontal="center" vertical="top" shrinkToFit="1"/>
    </xf>
    <xf numFmtId="0" fontId="45" fillId="33" borderId="61" xfId="58" applyFont="1" applyFill="1" applyBorder="1" applyAlignment="1">
      <alignment horizontal="center" vertical="center" wrapText="1"/>
      <protection/>
    </xf>
    <xf numFmtId="0" fontId="45" fillId="33" borderId="0" xfId="58" applyFont="1" applyFill="1" applyBorder="1" applyAlignment="1">
      <alignment horizontal="center" vertical="center" wrapText="1"/>
      <protection/>
    </xf>
    <xf numFmtId="0" fontId="1" fillId="0" borderId="0" xfId="58" applyBorder="1" applyAlignment="1">
      <alignment horizontal="center" vertical="center" wrapText="1"/>
      <protection/>
    </xf>
    <xf numFmtId="0" fontId="48" fillId="0" borderId="0" xfId="58" applyFont="1" applyBorder="1" applyAlignment="1">
      <alignment horizontal="center" vertical="center"/>
      <protection/>
    </xf>
    <xf numFmtId="0" fontId="42" fillId="0" borderId="0" xfId="58" applyFont="1" applyBorder="1" applyAlignment="1">
      <alignment horizontal="center" vertical="center"/>
      <protection/>
    </xf>
    <xf numFmtId="0" fontId="47" fillId="0" borderId="66" xfId="58" applyFont="1" applyBorder="1" applyAlignment="1">
      <alignment horizontal="center" vertical="center" wrapText="1"/>
      <protection/>
    </xf>
    <xf numFmtId="0" fontId="47" fillId="0" borderId="109" xfId="58" applyFont="1" applyBorder="1" applyAlignment="1">
      <alignment horizontal="center" vertical="center" wrapText="1"/>
      <protection/>
    </xf>
    <xf numFmtId="0" fontId="47" fillId="0" borderId="67" xfId="58" applyFont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4 2" xfId="57"/>
    <cellStyle name="Обычный 4_2010 общий" xfId="58"/>
    <cellStyle name="Обычный 5" xfId="59"/>
    <cellStyle name="Обычный_2007_Общий прайс_теплоэнерг 2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1%20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движки "/>
      <sheetName val="Вентили "/>
      <sheetName val="Клапаны"/>
      <sheetName val="Манометры "/>
      <sheetName val="Конденсатоотдвод "/>
      <sheetName val="КВр"/>
      <sheetName val="ВДН"/>
      <sheetName val="ВДНХ "/>
      <sheetName val="ДН"/>
      <sheetName val="ДНХ"/>
      <sheetName val="ВПУ"/>
      <sheetName val="Фильтра"/>
      <sheetName val="ВК(С)"/>
      <sheetName val="1Д"/>
      <sheetName val="СМ "/>
      <sheetName val="ЭЦВ "/>
      <sheetName val="К КМ "/>
    </sheetNames>
    <sheetDataSet>
      <sheetData sheetId="6">
        <row r="22">
          <cell r="L22">
            <v>32300</v>
          </cell>
        </row>
        <row r="23">
          <cell r="L23">
            <v>25050</v>
          </cell>
        </row>
        <row r="24">
          <cell r="L24">
            <v>15960</v>
          </cell>
        </row>
        <row r="25">
          <cell r="L25">
            <v>18420</v>
          </cell>
        </row>
        <row r="26">
          <cell r="L26">
            <v>16900</v>
          </cell>
        </row>
        <row r="27">
          <cell r="L27">
            <v>17980</v>
          </cell>
        </row>
      </sheetData>
      <sheetData sheetId="8">
        <row r="8">
          <cell r="L8">
            <v>42200</v>
          </cell>
        </row>
        <row r="9">
          <cell r="L9">
            <v>42200</v>
          </cell>
        </row>
        <row r="10">
          <cell r="L10">
            <v>51700</v>
          </cell>
        </row>
        <row r="11">
          <cell r="L11">
            <v>51700</v>
          </cell>
        </row>
        <row r="12">
          <cell r="L12">
            <v>55400</v>
          </cell>
        </row>
        <row r="13">
          <cell r="L13">
            <v>55400</v>
          </cell>
        </row>
        <row r="14">
          <cell r="L14">
            <v>65100</v>
          </cell>
        </row>
        <row r="15">
          <cell r="L15">
            <v>80600</v>
          </cell>
        </row>
        <row r="16">
          <cell r="L16">
            <v>93700</v>
          </cell>
        </row>
        <row r="17">
          <cell r="L17">
            <v>108000</v>
          </cell>
        </row>
        <row r="18">
          <cell r="L18">
            <v>110700</v>
          </cell>
        </row>
        <row r="19">
          <cell r="L19">
            <v>156400</v>
          </cell>
        </row>
        <row r="21">
          <cell r="L21">
            <v>174300</v>
          </cell>
        </row>
        <row r="22">
          <cell r="L22">
            <v>209200</v>
          </cell>
        </row>
      </sheetData>
      <sheetData sheetId="9">
        <row r="7">
          <cell r="L7">
            <v>80600</v>
          </cell>
        </row>
        <row r="8">
          <cell r="L8">
            <v>80600</v>
          </cell>
        </row>
        <row r="9">
          <cell r="L9">
            <v>102300</v>
          </cell>
        </row>
        <row r="10">
          <cell r="L10">
            <v>102300</v>
          </cell>
        </row>
        <row r="11">
          <cell r="L11">
            <v>109800</v>
          </cell>
        </row>
        <row r="12">
          <cell r="L12">
            <v>109800</v>
          </cell>
        </row>
        <row r="13">
          <cell r="L13">
            <v>112300</v>
          </cell>
        </row>
        <row r="14">
          <cell r="L14">
            <v>124800</v>
          </cell>
        </row>
        <row r="15">
          <cell r="L15">
            <v>150200</v>
          </cell>
        </row>
        <row r="16">
          <cell r="L16">
            <v>167900</v>
          </cell>
        </row>
        <row r="17">
          <cell r="L17">
            <v>172300</v>
          </cell>
        </row>
        <row r="18">
          <cell r="L18">
            <v>200800</v>
          </cell>
        </row>
        <row r="19">
          <cell r="L19">
            <v>216300</v>
          </cell>
        </row>
        <row r="20">
          <cell r="L20">
            <v>252500</v>
          </cell>
        </row>
        <row r="21">
          <cell r="L21">
            <v>303600</v>
          </cell>
        </row>
        <row r="22">
          <cell r="L22">
            <v>318900</v>
          </cell>
        </row>
        <row r="23">
          <cell r="L23">
            <v>479900</v>
          </cell>
        </row>
      </sheetData>
      <sheetData sheetId="10">
        <row r="7">
          <cell r="I7">
            <v>130471.69811320755</v>
          </cell>
        </row>
        <row r="8">
          <cell r="I8">
            <v>167981.1320754717</v>
          </cell>
        </row>
        <row r="9">
          <cell r="I9">
            <v>264160.37735849054</v>
          </cell>
        </row>
        <row r="10">
          <cell r="I10">
            <v>278745.2830188679</v>
          </cell>
        </row>
        <row r="12">
          <cell r="I12">
            <v>57443.39622641509</v>
          </cell>
        </row>
      </sheetData>
      <sheetData sheetId="11">
        <row r="7">
          <cell r="K7">
            <v>89056.6037735849</v>
          </cell>
        </row>
        <row r="8">
          <cell r="K8">
            <v>90396.22641509434</v>
          </cell>
        </row>
        <row r="9">
          <cell r="K9">
            <v>151726.4150943396</v>
          </cell>
        </row>
        <row r="10">
          <cell r="K10">
            <v>286764.1509433962</v>
          </cell>
        </row>
        <row r="11">
          <cell r="K11">
            <v>51990.56603773584</v>
          </cell>
        </row>
        <row r="12">
          <cell r="K12">
            <v>84933.96226415093</v>
          </cell>
        </row>
        <row r="13">
          <cell r="K13">
            <v>93066.03773584905</v>
          </cell>
        </row>
        <row r="14">
          <cell r="K14">
            <v>16141.509433962263</v>
          </cell>
        </row>
        <row r="15">
          <cell r="K15">
            <v>180226.4150943396</v>
          </cell>
        </row>
        <row r="16">
          <cell r="K16">
            <v>407660.37735849054</v>
          </cell>
        </row>
        <row r="17">
          <cell r="K17">
            <v>429811.320754717</v>
          </cell>
        </row>
        <row r="18">
          <cell r="K18">
            <v>120000</v>
          </cell>
        </row>
        <row r="19">
          <cell r="K19">
            <v>127132.0754716981</v>
          </cell>
        </row>
        <row r="20">
          <cell r="K20">
            <v>197264.1509433962</v>
          </cell>
        </row>
        <row r="21">
          <cell r="K21">
            <v>227537.7358490566</v>
          </cell>
        </row>
        <row r="22">
          <cell r="K22">
            <v>45754.71698113207</v>
          </cell>
        </row>
        <row r="23">
          <cell r="K23">
            <v>65905.6603773585</v>
          </cell>
        </row>
        <row r="24">
          <cell r="K24">
            <v>85603.77358490566</v>
          </cell>
        </row>
        <row r="25">
          <cell r="K25">
            <v>137594.3396226415</v>
          </cell>
        </row>
      </sheetData>
      <sheetData sheetId="12">
        <row r="6">
          <cell r="D6">
            <v>12388.74</v>
          </cell>
          <cell r="E6">
            <v>13806.519999999999</v>
          </cell>
        </row>
        <row r="7">
          <cell r="D7">
            <v>19117.28</v>
          </cell>
          <cell r="E7">
            <v>20520.5</v>
          </cell>
        </row>
        <row r="8">
          <cell r="E8">
            <v>53538.939999999995</v>
          </cell>
        </row>
        <row r="9">
          <cell r="D9">
            <v>46988.76</v>
          </cell>
          <cell r="E9">
            <v>51176.579999999994</v>
          </cell>
        </row>
        <row r="10">
          <cell r="D10">
            <v>46881.37999999999</v>
          </cell>
          <cell r="E10">
            <v>51349.479999999996</v>
          </cell>
        </row>
        <row r="11">
          <cell r="D11">
            <v>44411.63999999999</v>
          </cell>
          <cell r="E11">
            <v>48879.74</v>
          </cell>
        </row>
        <row r="12">
          <cell r="D12">
            <v>13662.74</v>
          </cell>
          <cell r="E12">
            <v>15098.719999999998</v>
          </cell>
        </row>
        <row r="13">
          <cell r="D13">
            <v>23519.86</v>
          </cell>
          <cell r="E13">
            <v>24923.079999999998</v>
          </cell>
        </row>
        <row r="14">
          <cell r="D14">
            <v>23448.88</v>
          </cell>
          <cell r="E14">
            <v>24852.1</v>
          </cell>
        </row>
        <row r="15">
          <cell r="D15">
            <v>27065.219999999998</v>
          </cell>
          <cell r="E15">
            <v>28468.439999999995</v>
          </cell>
        </row>
        <row r="16">
          <cell r="D16">
            <v>61914.579999999994</v>
          </cell>
          <cell r="E16">
            <v>67030.59999999999</v>
          </cell>
        </row>
        <row r="17">
          <cell r="D17">
            <v>57985.2</v>
          </cell>
          <cell r="E17">
            <v>62280.399999999994</v>
          </cell>
        </row>
        <row r="18">
          <cell r="D18">
            <v>61614.27999999999</v>
          </cell>
          <cell r="E18">
            <v>65911.3</v>
          </cell>
        </row>
        <row r="19">
          <cell r="D19">
            <v>58330.99999999999</v>
          </cell>
          <cell r="E19">
            <v>62731.759999999995</v>
          </cell>
        </row>
        <row r="20">
          <cell r="D20">
            <v>54401.62</v>
          </cell>
          <cell r="E20">
            <v>58780.53999999999</v>
          </cell>
        </row>
        <row r="21">
          <cell r="D21">
            <v>57921.49999999999</v>
          </cell>
          <cell r="E21">
            <v>62302.23999999999</v>
          </cell>
        </row>
        <row r="22">
          <cell r="D22">
            <v>14663.74</v>
          </cell>
          <cell r="E22">
            <v>15892.24</v>
          </cell>
        </row>
        <row r="23">
          <cell r="D23">
            <v>24466.260000000002</v>
          </cell>
          <cell r="E23">
            <v>25663.819999999996</v>
          </cell>
        </row>
        <row r="24">
          <cell r="D24">
            <v>28082.6</v>
          </cell>
          <cell r="E24">
            <v>29280.16</v>
          </cell>
        </row>
        <row r="25">
          <cell r="D25">
            <v>30575.999999999996</v>
          </cell>
          <cell r="E25">
            <v>31773.56</v>
          </cell>
        </row>
        <row r="26">
          <cell r="D26" t="str">
            <v>0</v>
          </cell>
          <cell r="E26">
            <v>74650.93999999999</v>
          </cell>
        </row>
        <row r="27">
          <cell r="D27">
            <v>60691.53999999999</v>
          </cell>
          <cell r="E27">
            <v>66382.68</v>
          </cell>
        </row>
        <row r="28">
          <cell r="D28">
            <v>65521.82</v>
          </cell>
          <cell r="E28">
            <v>71880.9</v>
          </cell>
        </row>
        <row r="29">
          <cell r="D29">
            <v>69132.7</v>
          </cell>
          <cell r="E29">
            <v>73684.52</v>
          </cell>
        </row>
        <row r="30">
          <cell r="D30">
            <v>60303.87999999999</v>
          </cell>
          <cell r="E30">
            <v>65394.42</v>
          </cell>
        </row>
        <row r="31">
          <cell r="D31">
            <v>64815.659999999996</v>
          </cell>
          <cell r="E31">
            <v>70120.95999999999</v>
          </cell>
        </row>
        <row r="32">
          <cell r="D32">
            <v>18332.859999999997</v>
          </cell>
          <cell r="E32">
            <v>19792.5</v>
          </cell>
        </row>
        <row r="33">
          <cell r="D33">
            <v>31910.06</v>
          </cell>
          <cell r="E33">
            <v>33306</v>
          </cell>
        </row>
        <row r="34">
          <cell r="D34">
            <v>34336.119999999995</v>
          </cell>
          <cell r="E34">
            <v>35697.479999999996</v>
          </cell>
        </row>
        <row r="35">
          <cell r="D35">
            <v>36916.88</v>
          </cell>
          <cell r="E35">
            <v>38278.24</v>
          </cell>
        </row>
        <row r="36">
          <cell r="D36">
            <v>84915.73999999999</v>
          </cell>
          <cell r="E36">
            <v>95846.65999999999</v>
          </cell>
        </row>
        <row r="37">
          <cell r="D37">
            <v>73813.73999999999</v>
          </cell>
          <cell r="E37">
            <v>0</v>
          </cell>
        </row>
        <row r="38">
          <cell r="D38">
            <v>76390.86</v>
          </cell>
          <cell r="E38">
            <v>83026.57999999999</v>
          </cell>
        </row>
        <row r="39">
          <cell r="D39">
            <v>72845.5</v>
          </cell>
          <cell r="E39">
            <v>76949.59999999999</v>
          </cell>
        </row>
        <row r="40">
          <cell r="D40">
            <v>68615.82</v>
          </cell>
          <cell r="E40">
            <v>72503.34</v>
          </cell>
        </row>
        <row r="41">
          <cell r="D41">
            <v>71817.2</v>
          </cell>
          <cell r="E41">
            <v>75746.57999999999</v>
          </cell>
        </row>
        <row r="42">
          <cell r="D42">
            <v>21585.199999999997</v>
          </cell>
          <cell r="E42">
            <v>23860.199999999997</v>
          </cell>
        </row>
        <row r="43">
          <cell r="D43">
            <v>56034.159999999996</v>
          </cell>
          <cell r="E43">
            <v>58250.92</v>
          </cell>
        </row>
        <row r="44">
          <cell r="D44">
            <v>62083.84</v>
          </cell>
          <cell r="E44">
            <v>64300.6</v>
          </cell>
        </row>
        <row r="45">
          <cell r="D45">
            <v>70426.72</v>
          </cell>
          <cell r="E45">
            <v>72643.48</v>
          </cell>
        </row>
        <row r="46">
          <cell r="D46">
            <v>92390.48</v>
          </cell>
          <cell r="E46">
            <v>96878.59999999999</v>
          </cell>
        </row>
        <row r="47">
          <cell r="D47">
            <v>95504.5</v>
          </cell>
          <cell r="E47">
            <v>0</v>
          </cell>
        </row>
        <row r="48">
          <cell r="D48">
            <v>85259.72</v>
          </cell>
          <cell r="E48">
            <v>0</v>
          </cell>
        </row>
        <row r="49">
          <cell r="D49">
            <v>87299.93999999999</v>
          </cell>
          <cell r="E49">
            <v>91316.68</v>
          </cell>
        </row>
        <row r="50">
          <cell r="D50">
            <v>105834.81999999999</v>
          </cell>
          <cell r="E50">
            <v>110557.72</v>
          </cell>
        </row>
        <row r="51">
          <cell r="D51">
            <v>113049.29999999999</v>
          </cell>
          <cell r="E51">
            <v>117774.01999999999</v>
          </cell>
        </row>
        <row r="52">
          <cell r="D52">
            <v>98145.31999999999</v>
          </cell>
          <cell r="E52">
            <v>103128.48</v>
          </cell>
        </row>
        <row r="53">
          <cell r="D53">
            <v>105791.14</v>
          </cell>
          <cell r="E53">
            <v>110774.29999999999</v>
          </cell>
        </row>
        <row r="54">
          <cell r="D54">
            <v>118633.05999999998</v>
          </cell>
          <cell r="E54">
            <v>124713.68</v>
          </cell>
        </row>
        <row r="55">
          <cell r="D55">
            <v>137726.68</v>
          </cell>
          <cell r="E55">
            <v>143996.58</v>
          </cell>
        </row>
        <row r="56">
          <cell r="D56">
            <v>100207.37999999999</v>
          </cell>
          <cell r="E56">
            <v>105747.45999999999</v>
          </cell>
        </row>
        <row r="57">
          <cell r="D57">
            <v>109292.81999999999</v>
          </cell>
          <cell r="E57">
            <v>113800.95999999999</v>
          </cell>
        </row>
        <row r="58">
          <cell r="D58">
            <v>127481.9</v>
          </cell>
          <cell r="E58">
            <v>132077.4</v>
          </cell>
        </row>
        <row r="59">
          <cell r="D59">
            <v>148657.59999999998</v>
          </cell>
          <cell r="E59">
            <v>155786.54</v>
          </cell>
        </row>
        <row r="60">
          <cell r="D60">
            <v>131777.1</v>
          </cell>
          <cell r="E60">
            <v>138412.82</v>
          </cell>
        </row>
        <row r="61">
          <cell r="D61">
            <v>134934.8</v>
          </cell>
          <cell r="E61">
            <v>141526.84</v>
          </cell>
        </row>
      </sheetData>
      <sheetData sheetId="13">
        <row r="7">
          <cell r="D7">
            <v>55409.25</v>
          </cell>
        </row>
        <row r="8">
          <cell r="D8">
            <v>110036.875</v>
          </cell>
        </row>
        <row r="9">
          <cell r="D9">
            <v>101975.25</v>
          </cell>
        </row>
        <row r="10">
          <cell r="D10">
            <v>100496.5</v>
          </cell>
        </row>
        <row r="11">
          <cell r="D11">
            <v>94656.25</v>
          </cell>
        </row>
        <row r="12">
          <cell r="D12">
            <v>68344.25</v>
          </cell>
        </row>
        <row r="13">
          <cell r="D13">
            <v>166744.125</v>
          </cell>
        </row>
        <row r="14">
          <cell r="D14">
            <v>168315.875</v>
          </cell>
        </row>
        <row r="15">
          <cell r="D15">
            <v>139545.25</v>
          </cell>
        </row>
        <row r="16">
          <cell r="D16">
            <v>135765.5</v>
          </cell>
        </row>
        <row r="17">
          <cell r="D17">
            <v>132570.75</v>
          </cell>
        </row>
        <row r="18">
          <cell r="D18">
            <v>41361.125</v>
          </cell>
        </row>
        <row r="19">
          <cell r="D19">
            <v>138401.25</v>
          </cell>
        </row>
        <row r="20">
          <cell r="D20">
            <v>152308</v>
          </cell>
        </row>
        <row r="21">
          <cell r="D21">
            <v>143505.375</v>
          </cell>
        </row>
        <row r="22">
          <cell r="D22">
            <v>111577.375</v>
          </cell>
        </row>
        <row r="27">
          <cell r="D27">
            <v>44742.75</v>
          </cell>
        </row>
        <row r="28">
          <cell r="D28">
            <v>146661.125</v>
          </cell>
        </row>
        <row r="29">
          <cell r="D29">
            <v>114733.125</v>
          </cell>
        </row>
        <row r="30">
          <cell r="D30">
            <v>106361.125</v>
          </cell>
        </row>
        <row r="31">
          <cell r="D31">
            <v>45288.75</v>
          </cell>
        </row>
        <row r="32">
          <cell r="D32">
            <v>183049.75</v>
          </cell>
        </row>
        <row r="33">
          <cell r="D33">
            <v>170789.125</v>
          </cell>
        </row>
        <row r="34">
          <cell r="D34">
            <v>142465.375</v>
          </cell>
        </row>
        <row r="35">
          <cell r="D35">
            <v>156372.125</v>
          </cell>
        </row>
        <row r="36">
          <cell r="D36">
            <v>102095.5</v>
          </cell>
        </row>
        <row r="37">
          <cell r="D37">
            <v>313005.875</v>
          </cell>
        </row>
        <row r="38">
          <cell r="D38">
            <v>270349.625</v>
          </cell>
        </row>
        <row r="39">
          <cell r="D39">
            <v>251595.5</v>
          </cell>
        </row>
        <row r="40">
          <cell r="D40">
            <v>240019</v>
          </cell>
        </row>
        <row r="41">
          <cell r="D41">
            <v>120774.875</v>
          </cell>
        </row>
        <row r="43">
          <cell r="D43">
            <v>470145</v>
          </cell>
        </row>
        <row r="44">
          <cell r="D44">
            <v>264049.5</v>
          </cell>
        </row>
        <row r="45">
          <cell r="D45">
            <v>260082.875</v>
          </cell>
        </row>
        <row r="46">
          <cell r="D46">
            <v>229765.25</v>
          </cell>
        </row>
      </sheetData>
      <sheetData sheetId="14">
        <row r="7">
          <cell r="D7">
            <v>13361.14</v>
          </cell>
        </row>
        <row r="8">
          <cell r="D8">
            <v>26453.570000000003</v>
          </cell>
        </row>
        <row r="9">
          <cell r="D9">
            <v>23095.54</v>
          </cell>
        </row>
        <row r="10">
          <cell r="D10">
            <v>22400.95</v>
          </cell>
        </row>
        <row r="11">
          <cell r="D11">
            <v>22400.95</v>
          </cell>
        </row>
        <row r="12">
          <cell r="D12">
            <v>13361.14</v>
          </cell>
        </row>
        <row r="13">
          <cell r="D13">
            <v>41837.64</v>
          </cell>
        </row>
        <row r="14">
          <cell r="D14">
            <v>30617.73</v>
          </cell>
        </row>
        <row r="15">
          <cell r="D15">
            <v>14114.880000000001</v>
          </cell>
        </row>
        <row r="16">
          <cell r="D16">
            <v>27773.460000000003</v>
          </cell>
        </row>
        <row r="17">
          <cell r="D17">
            <v>23720.84</v>
          </cell>
        </row>
        <row r="18">
          <cell r="D18">
            <v>23720.84</v>
          </cell>
        </row>
        <row r="19">
          <cell r="D19">
            <v>14114.880000000001</v>
          </cell>
        </row>
        <row r="20">
          <cell r="D20">
            <v>64882.48</v>
          </cell>
        </row>
        <row r="21">
          <cell r="D21">
            <v>51024.48</v>
          </cell>
        </row>
        <row r="22">
          <cell r="D22">
            <v>17266.73</v>
          </cell>
        </row>
        <row r="23">
          <cell r="D23">
            <v>77853.23</v>
          </cell>
        </row>
        <row r="24">
          <cell r="D24">
            <v>17266.73</v>
          </cell>
        </row>
        <row r="25">
          <cell r="D25">
            <v>33166.25</v>
          </cell>
        </row>
        <row r="26">
          <cell r="D26">
            <v>30850.95</v>
          </cell>
        </row>
        <row r="27">
          <cell r="D27">
            <v>27492.920000000002</v>
          </cell>
        </row>
        <row r="28">
          <cell r="D28">
            <v>24398.53</v>
          </cell>
        </row>
        <row r="29">
          <cell r="D29">
            <v>61387.56</v>
          </cell>
        </row>
        <row r="30">
          <cell r="D30">
            <v>55770</v>
          </cell>
        </row>
        <row r="31">
          <cell r="D31">
            <v>52744.9</v>
          </cell>
        </row>
        <row r="32">
          <cell r="D32">
            <v>23548.460000000003</v>
          </cell>
        </row>
        <row r="33">
          <cell r="D33">
            <v>52687.44</v>
          </cell>
        </row>
        <row r="34">
          <cell r="D34">
            <v>30152.98</v>
          </cell>
        </row>
        <row r="35">
          <cell r="D35">
            <v>84856.59000000001</v>
          </cell>
        </row>
        <row r="36">
          <cell r="D36">
            <v>76322.09000000001</v>
          </cell>
        </row>
        <row r="37">
          <cell r="D37">
            <v>68575.13</v>
          </cell>
        </row>
        <row r="38">
          <cell r="D38">
            <v>30152.98</v>
          </cell>
        </row>
        <row r="39">
          <cell r="D39">
            <v>59384.909999999996</v>
          </cell>
        </row>
        <row r="40">
          <cell r="D40">
            <v>50116.950000000004</v>
          </cell>
        </row>
        <row r="41">
          <cell r="D41">
            <v>44852.6</v>
          </cell>
        </row>
        <row r="42">
          <cell r="D42">
            <v>116905.75</v>
          </cell>
        </row>
        <row r="43">
          <cell r="D43">
            <v>44286.450000000004</v>
          </cell>
        </row>
        <row r="44">
          <cell r="D44">
            <v>196969.5</v>
          </cell>
        </row>
        <row r="47">
          <cell r="D47">
            <v>42942.9</v>
          </cell>
        </row>
        <row r="48">
          <cell r="D48">
            <v>46529.08</v>
          </cell>
        </row>
        <row r="51">
          <cell r="D51">
            <v>20972.25</v>
          </cell>
        </row>
        <row r="52">
          <cell r="D52">
            <v>25250.875</v>
          </cell>
        </row>
        <row r="53">
          <cell r="D53">
            <v>24953.5</v>
          </cell>
        </row>
        <row r="54">
          <cell r="D54">
            <v>25246</v>
          </cell>
        </row>
        <row r="55">
          <cell r="D55">
            <v>22228.375</v>
          </cell>
        </row>
        <row r="56">
          <cell r="D56">
            <v>28437.5</v>
          </cell>
        </row>
        <row r="57">
          <cell r="D57">
            <v>27449.5</v>
          </cell>
        </row>
        <row r="58">
          <cell r="D58">
            <v>26507</v>
          </cell>
        </row>
        <row r="59">
          <cell r="D59">
            <v>23001.875</v>
          </cell>
        </row>
        <row r="60">
          <cell r="D60">
            <v>29210</v>
          </cell>
        </row>
        <row r="61">
          <cell r="D61">
            <v>28223</v>
          </cell>
        </row>
        <row r="62">
          <cell r="D62">
            <v>27280.5</v>
          </cell>
        </row>
        <row r="63">
          <cell r="D63">
            <v>23001.875</v>
          </cell>
        </row>
        <row r="64">
          <cell r="D64">
            <v>36689.25</v>
          </cell>
        </row>
        <row r="65">
          <cell r="D65">
            <v>33039.5</v>
          </cell>
        </row>
        <row r="66">
          <cell r="D66">
            <v>30099.875</v>
          </cell>
        </row>
        <row r="67">
          <cell r="D67">
            <v>21261.5</v>
          </cell>
        </row>
        <row r="68">
          <cell r="D68">
            <v>28128.75</v>
          </cell>
        </row>
        <row r="69">
          <cell r="D69">
            <v>27470.625</v>
          </cell>
        </row>
        <row r="70">
          <cell r="D70">
            <v>26482.625</v>
          </cell>
        </row>
        <row r="71">
          <cell r="D71">
            <v>28333.5</v>
          </cell>
        </row>
        <row r="72">
          <cell r="D72">
            <v>60047</v>
          </cell>
        </row>
        <row r="73">
          <cell r="D73">
            <v>54679.625</v>
          </cell>
        </row>
        <row r="74">
          <cell r="D74">
            <v>52615.875</v>
          </cell>
        </row>
        <row r="75">
          <cell r="D75">
            <v>39914.875</v>
          </cell>
        </row>
        <row r="76">
          <cell r="D76">
            <v>75570.625</v>
          </cell>
        </row>
        <row r="77">
          <cell r="D77">
            <v>71644.625</v>
          </cell>
        </row>
        <row r="78">
          <cell r="D78">
            <v>66277.25</v>
          </cell>
        </row>
        <row r="79">
          <cell r="D79">
            <v>34807.5</v>
          </cell>
        </row>
        <row r="80">
          <cell r="D80">
            <v>49660</v>
          </cell>
        </row>
        <row r="81">
          <cell r="D81">
            <v>47295.625</v>
          </cell>
        </row>
        <row r="82">
          <cell r="D82">
            <v>47295.625</v>
          </cell>
        </row>
        <row r="83">
          <cell r="D83">
            <v>44843.5</v>
          </cell>
        </row>
        <row r="84">
          <cell r="D84">
            <v>71482.125</v>
          </cell>
        </row>
        <row r="85">
          <cell r="D85">
            <v>68625.375</v>
          </cell>
        </row>
        <row r="86">
          <cell r="D86">
            <v>59060.625</v>
          </cell>
        </row>
        <row r="87">
          <cell r="D87">
            <v>28028</v>
          </cell>
        </row>
        <row r="88">
          <cell r="D88">
            <v>63683.75</v>
          </cell>
        </row>
        <row r="89">
          <cell r="D89">
            <v>59757.75</v>
          </cell>
        </row>
        <row r="90">
          <cell r="D90">
            <v>54390.375</v>
          </cell>
        </row>
        <row r="91">
          <cell r="D91">
            <v>64267.125</v>
          </cell>
        </row>
        <row r="92">
          <cell r="D92">
            <v>87532.25</v>
          </cell>
        </row>
        <row r="93">
          <cell r="D93">
            <v>87532.25</v>
          </cell>
        </row>
        <row r="94">
          <cell r="D94">
            <v>78776.75</v>
          </cell>
        </row>
        <row r="95">
          <cell r="D95">
            <v>7439.25</v>
          </cell>
        </row>
        <row r="96">
          <cell r="D96">
            <v>121065.75</v>
          </cell>
        </row>
        <row r="97">
          <cell r="D97">
            <v>113004.125</v>
          </cell>
        </row>
        <row r="98">
          <cell r="D98">
            <v>105685.125</v>
          </cell>
        </row>
        <row r="99">
          <cell r="D99">
            <v>73739.25</v>
          </cell>
        </row>
        <row r="100">
          <cell r="D100">
            <v>121065.75</v>
          </cell>
        </row>
        <row r="101">
          <cell r="D101">
            <v>113004.125</v>
          </cell>
        </row>
        <row r="102">
          <cell r="D102">
            <v>105685.125</v>
          </cell>
        </row>
        <row r="103">
          <cell r="D103">
            <v>125064.875</v>
          </cell>
        </row>
        <row r="104">
          <cell r="D104">
            <v>260351</v>
          </cell>
        </row>
        <row r="105">
          <cell r="D105">
            <v>224537.625</v>
          </cell>
        </row>
        <row r="106">
          <cell r="D106">
            <v>209309.75</v>
          </cell>
        </row>
        <row r="107">
          <cell r="D107">
            <v>163544.875</v>
          </cell>
        </row>
        <row r="108">
          <cell r="D108">
            <v>327853.5</v>
          </cell>
        </row>
        <row r="109">
          <cell r="D109">
            <v>308260.875</v>
          </cell>
        </row>
        <row r="110">
          <cell r="D110">
            <v>269985.625</v>
          </cell>
        </row>
        <row r="115">
          <cell r="D115">
            <v>195905.125</v>
          </cell>
        </row>
        <row r="116">
          <cell r="D116">
            <v>537285.125</v>
          </cell>
        </row>
        <row r="117">
          <cell r="D117">
            <v>412880</v>
          </cell>
        </row>
        <row r="118">
          <cell r="D118">
            <v>403511.875</v>
          </cell>
        </row>
        <row r="119">
          <cell r="D119">
            <v>67473.25</v>
          </cell>
        </row>
        <row r="120">
          <cell r="D120">
            <v>82374.5</v>
          </cell>
        </row>
        <row r="121">
          <cell r="D121">
            <v>142324</v>
          </cell>
        </row>
        <row r="122">
          <cell r="D122">
            <v>191990.5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H26" sqref="H26:K26"/>
    </sheetView>
  </sheetViews>
  <sheetFormatPr defaultColWidth="9.140625" defaultRowHeight="12.75"/>
  <cols>
    <col min="1" max="1" width="9.140625" style="142" customWidth="1"/>
    <col min="2" max="4" width="6.28125" style="142" customWidth="1"/>
    <col min="5" max="5" width="7.140625" style="142" customWidth="1"/>
    <col min="6" max="6" width="9.140625" style="142" customWidth="1"/>
    <col min="7" max="7" width="2.28125" style="142" customWidth="1"/>
    <col min="8" max="8" width="5.8515625" style="142" customWidth="1"/>
    <col min="9" max="9" width="8.7109375" style="142" customWidth="1"/>
    <col min="10" max="10" width="3.7109375" style="142" customWidth="1"/>
    <col min="11" max="11" width="6.00390625" style="142" customWidth="1"/>
    <col min="12" max="12" width="7.421875" style="142" customWidth="1"/>
    <col min="13" max="13" width="9.28125" style="142" customWidth="1"/>
    <col min="14" max="14" width="10.421875" style="142" customWidth="1"/>
    <col min="15" max="15" width="3.7109375" style="142" customWidth="1"/>
    <col min="16" max="16384" width="9.140625" style="142" customWidth="1"/>
  </cols>
  <sheetData>
    <row r="1" spans="1:17" ht="23.25">
      <c r="A1" s="819" t="s">
        <v>967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298"/>
      <c r="Q1" s="143"/>
    </row>
    <row r="2" spans="1:17" ht="15.75">
      <c r="A2" s="820" t="s">
        <v>22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297"/>
      <c r="Q2" s="143"/>
    </row>
    <row r="3" spans="1:17" ht="17.25" customHeight="1" thickBot="1">
      <c r="A3" s="821" t="s">
        <v>983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296"/>
      <c r="Q3" s="143"/>
    </row>
    <row r="4" spans="15:17" ht="3" customHeight="1" thickTop="1">
      <c r="O4" s="143"/>
      <c r="Q4" s="143"/>
    </row>
    <row r="5" spans="1:17" ht="13.5" thickBot="1">
      <c r="A5" s="809" t="s">
        <v>25</v>
      </c>
      <c r="B5" s="809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Q5" s="143"/>
    </row>
    <row r="6" spans="1:14" ht="13.5" thickBot="1">
      <c r="A6" s="822" t="s">
        <v>1</v>
      </c>
      <c r="B6" s="823"/>
      <c r="C6" s="824"/>
      <c r="D6" s="152" t="s">
        <v>3</v>
      </c>
      <c r="E6" s="172" t="s">
        <v>4</v>
      </c>
      <c r="F6" s="217" t="s">
        <v>0</v>
      </c>
      <c r="G6" s="148"/>
      <c r="H6" s="822" t="s">
        <v>1</v>
      </c>
      <c r="I6" s="823"/>
      <c r="J6" s="823"/>
      <c r="K6" s="824"/>
      <c r="L6" s="295" t="s">
        <v>2</v>
      </c>
      <c r="M6" s="172" t="s">
        <v>4</v>
      </c>
      <c r="N6" s="217" t="s">
        <v>0</v>
      </c>
    </row>
    <row r="7" spans="1:14" ht="13.5" thickBot="1">
      <c r="A7" s="797"/>
      <c r="B7" s="816"/>
      <c r="C7" s="828"/>
      <c r="D7" s="294">
        <v>10</v>
      </c>
      <c r="E7" s="165">
        <v>50</v>
      </c>
      <c r="F7" s="260">
        <v>1300</v>
      </c>
      <c r="G7" s="147"/>
      <c r="H7" s="825" t="s">
        <v>26</v>
      </c>
      <c r="I7" s="826"/>
      <c r="J7" s="826"/>
      <c r="K7" s="827"/>
      <c r="L7" s="293">
        <v>16</v>
      </c>
      <c r="M7" s="254">
        <v>50</v>
      </c>
      <c r="N7" s="263">
        <v>3427</v>
      </c>
    </row>
    <row r="8" spans="1:14" ht="13.5" thickBot="1">
      <c r="A8" s="791" t="s">
        <v>10</v>
      </c>
      <c r="B8" s="792"/>
      <c r="C8" s="793"/>
      <c r="D8" s="159"/>
      <c r="E8" s="165">
        <v>80</v>
      </c>
      <c r="F8" s="152">
        <v>2080</v>
      </c>
      <c r="G8" s="221"/>
      <c r="H8" s="829" t="s">
        <v>968</v>
      </c>
      <c r="I8" s="830"/>
      <c r="J8" s="830"/>
      <c r="K8" s="831"/>
      <c r="L8" s="292"/>
      <c r="M8" s="291">
        <v>80</v>
      </c>
      <c r="N8" s="290">
        <v>5279</v>
      </c>
    </row>
    <row r="9" spans="1:14" ht="13.5" thickBot="1">
      <c r="A9" s="791" t="s">
        <v>11</v>
      </c>
      <c r="B9" s="792"/>
      <c r="C9" s="793"/>
      <c r="D9" s="159"/>
      <c r="E9" s="165">
        <v>100</v>
      </c>
      <c r="F9" s="164">
        <v>3150</v>
      </c>
      <c r="G9" s="147"/>
      <c r="H9" s="829"/>
      <c r="I9" s="830"/>
      <c r="J9" s="830"/>
      <c r="K9" s="831"/>
      <c r="L9" s="285"/>
      <c r="M9" s="254">
        <v>100</v>
      </c>
      <c r="N9" s="164">
        <v>7188</v>
      </c>
    </row>
    <row r="10" spans="1:14" ht="13.5" thickBot="1">
      <c r="A10" s="791" t="s">
        <v>12</v>
      </c>
      <c r="B10" s="792"/>
      <c r="C10" s="793"/>
      <c r="D10" s="159"/>
      <c r="E10" s="165">
        <v>125</v>
      </c>
      <c r="F10" s="164">
        <v>4970</v>
      </c>
      <c r="G10" s="147"/>
      <c r="H10" s="832" t="s">
        <v>27</v>
      </c>
      <c r="I10" s="833"/>
      <c r="J10" s="833"/>
      <c r="K10" s="834"/>
      <c r="L10" s="288"/>
      <c r="M10" s="254">
        <v>150</v>
      </c>
      <c r="N10" s="164">
        <v>13170</v>
      </c>
    </row>
    <row r="11" spans="1:14" ht="13.5" thickBot="1">
      <c r="A11" s="791" t="s">
        <v>13</v>
      </c>
      <c r="B11" s="792"/>
      <c r="C11" s="793"/>
      <c r="D11" s="159"/>
      <c r="E11" s="165">
        <v>150</v>
      </c>
      <c r="F11" s="164">
        <v>5400</v>
      </c>
      <c r="G11" s="147"/>
      <c r="H11" s="832" t="s">
        <v>28</v>
      </c>
      <c r="I11" s="833"/>
      <c r="J11" s="833"/>
      <c r="K11" s="834"/>
      <c r="L11" s="287"/>
      <c r="M11" s="254">
        <v>200</v>
      </c>
      <c r="N11" s="164">
        <v>20125</v>
      </c>
    </row>
    <row r="12" spans="1:14" ht="13.5" thickBot="1">
      <c r="A12" s="791" t="s">
        <v>14</v>
      </c>
      <c r="B12" s="792"/>
      <c r="C12" s="793"/>
      <c r="D12" s="159"/>
      <c r="E12" s="165">
        <v>200</v>
      </c>
      <c r="F12" s="164">
        <v>10130</v>
      </c>
      <c r="G12" s="147"/>
      <c r="H12" s="280"/>
      <c r="I12" s="279"/>
      <c r="J12" s="279"/>
      <c r="K12" s="286"/>
      <c r="L12" s="282"/>
      <c r="M12" s="254">
        <v>250</v>
      </c>
      <c r="N12" s="164">
        <v>37145</v>
      </c>
    </row>
    <row r="13" spans="1:14" ht="13.5" thickBot="1">
      <c r="A13" s="813"/>
      <c r="B13" s="814"/>
      <c r="C13" s="815"/>
      <c r="D13" s="159"/>
      <c r="E13" s="165">
        <v>250</v>
      </c>
      <c r="F13" s="164">
        <v>15180</v>
      </c>
      <c r="G13" s="147"/>
      <c r="H13" s="280"/>
      <c r="I13" s="279"/>
      <c r="J13" s="279"/>
      <c r="K13" s="279"/>
      <c r="L13" s="601"/>
      <c r="M13" s="254">
        <v>300</v>
      </c>
      <c r="N13" s="284">
        <v>68989</v>
      </c>
    </row>
    <row r="14" spans="1:14" ht="13.5" thickBot="1">
      <c r="A14" s="787" t="s">
        <v>15</v>
      </c>
      <c r="B14" s="788"/>
      <c r="C14" s="789"/>
      <c r="D14" s="159"/>
      <c r="E14" s="165">
        <v>300</v>
      </c>
      <c r="F14" s="164">
        <v>21780</v>
      </c>
      <c r="G14" s="147"/>
      <c r="H14" s="835"/>
      <c r="I14" s="833"/>
      <c r="J14" s="833"/>
      <c r="K14" s="833"/>
      <c r="L14" s="225"/>
      <c r="M14" s="254">
        <v>400</v>
      </c>
      <c r="N14" s="164">
        <v>131675</v>
      </c>
    </row>
    <row r="15" spans="1:14" ht="13.5" customHeight="1" thickBot="1">
      <c r="A15" s="283"/>
      <c r="B15" s="231"/>
      <c r="C15" s="282"/>
      <c r="D15" s="159"/>
      <c r="E15" s="165">
        <v>400</v>
      </c>
      <c r="F15" s="263">
        <v>38670</v>
      </c>
      <c r="G15" s="147"/>
      <c r="H15" s="832"/>
      <c r="I15" s="833"/>
      <c r="J15" s="833"/>
      <c r="K15" s="833"/>
      <c r="L15" s="281"/>
      <c r="M15" s="254">
        <v>500</v>
      </c>
      <c r="N15" s="273">
        <v>179285</v>
      </c>
    </row>
    <row r="16" spans="1:14" ht="13.5" thickBot="1">
      <c r="A16" s="262"/>
      <c r="B16" s="231"/>
      <c r="C16" s="261"/>
      <c r="D16" s="159"/>
      <c r="E16" s="165">
        <v>500</v>
      </c>
      <c r="F16" s="164">
        <v>121000</v>
      </c>
      <c r="G16" s="245"/>
      <c r="H16" s="280"/>
      <c r="I16" s="279"/>
      <c r="J16" s="279"/>
      <c r="K16" s="279"/>
      <c r="L16" s="278"/>
      <c r="M16" s="254">
        <v>600</v>
      </c>
      <c r="N16" s="164">
        <v>328785</v>
      </c>
    </row>
    <row r="17" spans="1:14" ht="13.5" thickBot="1">
      <c r="A17" s="277"/>
      <c r="B17" s="276"/>
      <c r="C17" s="275"/>
      <c r="D17" s="160"/>
      <c r="E17" s="274">
        <v>600</v>
      </c>
      <c r="F17" s="273">
        <v>154000</v>
      </c>
      <c r="G17" s="245"/>
      <c r="H17" s="798"/>
      <c r="I17" s="799"/>
      <c r="J17" s="799"/>
      <c r="K17" s="799"/>
      <c r="L17" s="222"/>
      <c r="M17" s="274"/>
      <c r="N17" s="273"/>
    </row>
    <row r="18" spans="1:14" ht="13.5" thickBot="1">
      <c r="A18" s="272"/>
      <c r="B18" s="271"/>
      <c r="C18" s="270"/>
      <c r="D18" s="171">
        <v>10</v>
      </c>
      <c r="E18" s="269">
        <v>50</v>
      </c>
      <c r="F18" s="164">
        <v>18780</v>
      </c>
      <c r="G18" s="245"/>
      <c r="H18" s="791"/>
      <c r="I18" s="792"/>
      <c r="J18" s="792"/>
      <c r="K18" s="792"/>
      <c r="L18" s="160">
        <v>16</v>
      </c>
      <c r="M18" s="266">
        <v>50</v>
      </c>
      <c r="N18" s="265">
        <v>3565</v>
      </c>
    </row>
    <row r="19" spans="1:14" ht="13.5" thickBot="1">
      <c r="A19" s="264"/>
      <c r="B19" s="231" t="s">
        <v>16</v>
      </c>
      <c r="C19" s="261"/>
      <c r="D19" s="160"/>
      <c r="E19" s="165">
        <v>80</v>
      </c>
      <c r="F19" s="263">
        <v>19420</v>
      </c>
      <c r="G19" s="245"/>
      <c r="H19" s="791" t="s">
        <v>26</v>
      </c>
      <c r="I19" s="792"/>
      <c r="J19" s="792"/>
      <c r="K19" s="792"/>
      <c r="L19" s="249"/>
      <c r="M19" s="268">
        <v>80</v>
      </c>
      <c r="N19" s="267">
        <v>5370</v>
      </c>
    </row>
    <row r="20" spans="1:14" ht="13.5" thickBot="1">
      <c r="A20" s="262"/>
      <c r="B20" s="231" t="s">
        <v>17</v>
      </c>
      <c r="C20" s="261"/>
      <c r="D20" s="160"/>
      <c r="E20" s="165">
        <v>100</v>
      </c>
      <c r="F20" s="164">
        <v>21220</v>
      </c>
      <c r="G20" s="245"/>
      <c r="H20" s="787" t="s">
        <v>29</v>
      </c>
      <c r="I20" s="788"/>
      <c r="J20" s="788"/>
      <c r="K20" s="788"/>
      <c r="L20" s="249"/>
      <c r="M20" s="266">
        <v>100</v>
      </c>
      <c r="N20" s="265">
        <v>7310</v>
      </c>
    </row>
    <row r="21" spans="1:14" ht="15.75" customHeight="1" thickBot="1">
      <c r="A21" s="264"/>
      <c r="B21" s="231" t="s">
        <v>18</v>
      </c>
      <c r="C21" s="261"/>
      <c r="D21" s="160"/>
      <c r="E21" s="165">
        <v>150</v>
      </c>
      <c r="F21" s="263">
        <v>24050</v>
      </c>
      <c r="G21" s="245"/>
      <c r="H21" s="838" t="s">
        <v>30</v>
      </c>
      <c r="I21" s="839"/>
      <c r="J21" s="839"/>
      <c r="K21" s="839"/>
      <c r="L21" s="249"/>
      <c r="M21" s="254">
        <v>200</v>
      </c>
      <c r="N21" s="164">
        <v>20820</v>
      </c>
    </row>
    <row r="22" spans="1:14" ht="17.25" customHeight="1" thickBot="1">
      <c r="A22" s="262"/>
      <c r="B22" s="221"/>
      <c r="C22" s="261"/>
      <c r="D22" s="160"/>
      <c r="E22" s="165">
        <v>200</v>
      </c>
      <c r="F22" s="260">
        <v>33550</v>
      </c>
      <c r="G22" s="245"/>
      <c r="H22" s="791"/>
      <c r="I22" s="792"/>
      <c r="J22" s="792"/>
      <c r="K22" s="792"/>
      <c r="L22" s="222"/>
      <c r="M22" s="254">
        <v>300</v>
      </c>
      <c r="N22" s="164">
        <v>68885</v>
      </c>
    </row>
    <row r="23" spans="1:14" ht="14.25" customHeight="1" thickBot="1">
      <c r="A23" s="787" t="s">
        <v>15</v>
      </c>
      <c r="B23" s="788"/>
      <c r="C23" s="789"/>
      <c r="D23" s="160"/>
      <c r="E23" s="165">
        <v>250</v>
      </c>
      <c r="F23" s="164">
        <v>35640</v>
      </c>
      <c r="G23" s="245"/>
      <c r="H23" s="797" t="s">
        <v>966</v>
      </c>
      <c r="I23" s="816"/>
      <c r="J23" s="816"/>
      <c r="K23" s="816"/>
      <c r="L23" s="171">
        <v>25</v>
      </c>
      <c r="M23" s="254">
        <v>50</v>
      </c>
      <c r="N23" s="164">
        <v>5050</v>
      </c>
    </row>
    <row r="24" spans="1:14" ht="14.25" customHeight="1" thickBot="1">
      <c r="A24" s="259"/>
      <c r="B24" s="258"/>
      <c r="C24" s="257"/>
      <c r="D24" s="160"/>
      <c r="E24" s="165">
        <v>300</v>
      </c>
      <c r="F24" s="164">
        <v>50050</v>
      </c>
      <c r="G24" s="245"/>
      <c r="H24" s="791" t="s">
        <v>965</v>
      </c>
      <c r="I24" s="788"/>
      <c r="J24" s="788"/>
      <c r="K24" s="788"/>
      <c r="L24" s="249"/>
      <c r="M24" s="254">
        <v>80</v>
      </c>
      <c r="N24" s="164">
        <v>7300</v>
      </c>
    </row>
    <row r="25" spans="1:14" ht="13.5" customHeight="1" thickBot="1">
      <c r="A25" s="253"/>
      <c r="B25" s="256"/>
      <c r="C25" s="255"/>
      <c r="D25" s="160"/>
      <c r="E25" s="175">
        <v>500</v>
      </c>
      <c r="F25" s="164">
        <v>154000</v>
      </c>
      <c r="G25" s="245"/>
      <c r="H25" s="832" t="s">
        <v>27</v>
      </c>
      <c r="I25" s="833"/>
      <c r="J25" s="833"/>
      <c r="K25" s="834"/>
      <c r="L25" s="249"/>
      <c r="M25" s="254">
        <v>100</v>
      </c>
      <c r="N25" s="164">
        <v>9850</v>
      </c>
    </row>
    <row r="26" spans="1:14" ht="12.75" customHeight="1" thickBot="1">
      <c r="A26" s="253"/>
      <c r="B26" s="252"/>
      <c r="C26" s="251"/>
      <c r="D26" s="160"/>
      <c r="E26" s="175">
        <v>600</v>
      </c>
      <c r="F26" s="250">
        <v>187000</v>
      </c>
      <c r="G26" s="245"/>
      <c r="H26" s="832" t="s">
        <v>28</v>
      </c>
      <c r="I26" s="833"/>
      <c r="J26" s="833"/>
      <c r="K26" s="834"/>
      <c r="L26" s="249"/>
      <c r="M26" s="242">
        <v>150</v>
      </c>
      <c r="N26" s="191">
        <v>19440</v>
      </c>
    </row>
    <row r="27" spans="1:14" ht="13.5" customHeight="1" thickBot="1">
      <c r="A27" s="248"/>
      <c r="B27" s="247"/>
      <c r="C27" s="246"/>
      <c r="D27" s="155"/>
      <c r="E27" s="175">
        <v>1000</v>
      </c>
      <c r="F27" s="174">
        <v>286000</v>
      </c>
      <c r="G27" s="245"/>
      <c r="H27" s="836"/>
      <c r="I27" s="837"/>
      <c r="J27" s="837"/>
      <c r="K27" s="837"/>
      <c r="L27" s="155"/>
      <c r="M27" s="242">
        <v>250</v>
      </c>
      <c r="N27" s="191">
        <v>55177</v>
      </c>
    </row>
    <row r="28" spans="1:23" ht="13.5" customHeight="1" thickBot="1">
      <c r="A28" s="241"/>
      <c r="B28" s="240"/>
      <c r="C28" s="239"/>
      <c r="D28" s="238">
        <v>4</v>
      </c>
      <c r="E28" s="187">
        <v>40</v>
      </c>
      <c r="F28" s="186">
        <v>1610</v>
      </c>
      <c r="G28" s="236"/>
      <c r="H28" s="237"/>
      <c r="I28" s="236"/>
      <c r="J28" s="236"/>
      <c r="K28" s="236"/>
      <c r="L28" s="235">
        <v>25</v>
      </c>
      <c r="M28" s="234">
        <v>400</v>
      </c>
      <c r="N28" s="186">
        <v>161000</v>
      </c>
      <c r="O28" s="185"/>
      <c r="P28" s="185"/>
      <c r="Q28" s="185"/>
      <c r="R28" s="185"/>
      <c r="S28" s="233"/>
      <c r="T28" s="233"/>
      <c r="U28" s="233"/>
      <c r="V28" s="233"/>
      <c r="W28" s="233"/>
    </row>
    <row r="29" spans="1:23" ht="16.5" customHeight="1" thickBot="1">
      <c r="A29" s="232"/>
      <c r="B29" s="231" t="s">
        <v>19</v>
      </c>
      <c r="C29" s="230"/>
      <c r="D29" s="229"/>
      <c r="E29" s="153">
        <v>50</v>
      </c>
      <c r="F29" s="152">
        <v>1740</v>
      </c>
      <c r="G29" s="162"/>
      <c r="H29" s="791" t="s">
        <v>969</v>
      </c>
      <c r="I29" s="839"/>
      <c r="J29" s="839"/>
      <c r="K29" s="839"/>
      <c r="L29" s="228"/>
      <c r="M29" s="227">
        <v>500</v>
      </c>
      <c r="N29" s="217">
        <v>207000</v>
      </c>
      <c r="Q29" s="226"/>
      <c r="R29" s="226"/>
      <c r="S29" s="226"/>
      <c r="T29" s="226"/>
      <c r="U29" s="168"/>
      <c r="V29" s="168"/>
      <c r="W29" s="168"/>
    </row>
    <row r="30" spans="1:23" ht="15" customHeight="1" thickBot="1">
      <c r="A30" s="787" t="s">
        <v>20</v>
      </c>
      <c r="B30" s="788"/>
      <c r="C30" s="789"/>
      <c r="D30" s="225"/>
      <c r="E30" s="165">
        <v>65</v>
      </c>
      <c r="F30" s="164">
        <v>3950</v>
      </c>
      <c r="G30" s="182"/>
      <c r="H30" s="832" t="s">
        <v>58</v>
      </c>
      <c r="I30" s="833"/>
      <c r="J30" s="833"/>
      <c r="K30" s="834"/>
      <c r="L30" s="224"/>
      <c r="M30" s="223">
        <v>600</v>
      </c>
      <c r="N30" s="164">
        <v>241500</v>
      </c>
      <c r="Q30" s="170"/>
      <c r="R30" s="170"/>
      <c r="S30" s="170"/>
      <c r="T30" s="170"/>
      <c r="U30" s="180"/>
      <c r="V30" s="198"/>
      <c r="W30" s="163"/>
    </row>
    <row r="31" spans="1:23" ht="14.25" customHeight="1" thickBot="1">
      <c r="A31" s="798" t="s">
        <v>21</v>
      </c>
      <c r="B31" s="799"/>
      <c r="C31" s="800"/>
      <c r="D31" s="222"/>
      <c r="E31" s="153">
        <v>80</v>
      </c>
      <c r="F31" s="152">
        <v>4200</v>
      </c>
      <c r="G31" s="221"/>
      <c r="H31" s="798" t="s">
        <v>147</v>
      </c>
      <c r="I31" s="799"/>
      <c r="J31" s="799"/>
      <c r="K31" s="800"/>
      <c r="L31" s="220"/>
      <c r="M31" s="219"/>
      <c r="N31" s="164"/>
      <c r="Q31" s="783"/>
      <c r="R31" s="783"/>
      <c r="S31" s="783"/>
      <c r="T31" s="783"/>
      <c r="U31" s="180"/>
      <c r="V31" s="198"/>
      <c r="W31" s="163"/>
    </row>
    <row r="32" spans="1:23" ht="16.5" customHeight="1" thickBot="1">
      <c r="A32" s="816" t="s">
        <v>24</v>
      </c>
      <c r="B32" s="816"/>
      <c r="C32" s="816"/>
      <c r="D32" s="816"/>
      <c r="E32" s="816"/>
      <c r="F32" s="816"/>
      <c r="G32" s="218"/>
      <c r="H32" s="811" t="s">
        <v>24</v>
      </c>
      <c r="I32" s="812"/>
      <c r="J32" s="812"/>
      <c r="K32" s="812"/>
      <c r="L32" s="812"/>
      <c r="M32" s="812"/>
      <c r="N32" s="812"/>
      <c r="Q32" s="801"/>
      <c r="R32" s="801"/>
      <c r="S32" s="801"/>
      <c r="T32" s="801"/>
      <c r="U32" s="801"/>
      <c r="V32" s="801"/>
      <c r="W32" s="143"/>
    </row>
    <row r="33" spans="1:23" ht="16.5" customHeight="1" thickBot="1">
      <c r="A33" s="817" t="s">
        <v>1</v>
      </c>
      <c r="B33" s="811"/>
      <c r="C33" s="818"/>
      <c r="D33" s="152" t="s">
        <v>3</v>
      </c>
      <c r="E33" s="152" t="s">
        <v>4</v>
      </c>
      <c r="F33" s="164" t="s">
        <v>0</v>
      </c>
      <c r="G33" s="163"/>
      <c r="H33" s="797" t="s">
        <v>1</v>
      </c>
      <c r="I33" s="795"/>
      <c r="J33" s="795"/>
      <c r="K33" s="796"/>
      <c r="L33" s="216" t="s">
        <v>2</v>
      </c>
      <c r="M33" s="216" t="s">
        <v>4</v>
      </c>
      <c r="N33" s="164" t="s">
        <v>0</v>
      </c>
      <c r="Q33" s="790"/>
      <c r="R33" s="790"/>
      <c r="S33" s="790"/>
      <c r="T33" s="790"/>
      <c r="U33" s="180"/>
      <c r="V33" s="198"/>
      <c r="W33" s="163"/>
    </row>
    <row r="34" spans="1:23" ht="14.25" customHeight="1" thickBot="1">
      <c r="A34" s="805"/>
      <c r="B34" s="806"/>
      <c r="C34" s="807"/>
      <c r="D34" s="215">
        <v>40</v>
      </c>
      <c r="E34" s="196">
        <v>50</v>
      </c>
      <c r="F34" s="152">
        <v>5120</v>
      </c>
      <c r="G34" s="143"/>
      <c r="H34" s="794"/>
      <c r="I34" s="795"/>
      <c r="J34" s="795"/>
      <c r="K34" s="796"/>
      <c r="L34" s="213" t="s">
        <v>228</v>
      </c>
      <c r="M34" s="207">
        <v>50</v>
      </c>
      <c r="N34" s="164">
        <v>9200</v>
      </c>
      <c r="Q34" s="144"/>
      <c r="R34" s="212"/>
      <c r="S34" s="212"/>
      <c r="T34" s="212"/>
      <c r="U34" s="212"/>
      <c r="V34" s="212"/>
      <c r="W34" s="212"/>
    </row>
    <row r="35" spans="1:23" ht="15" customHeight="1" thickBot="1">
      <c r="A35" s="791" t="s">
        <v>32</v>
      </c>
      <c r="B35" s="814"/>
      <c r="C35" s="815"/>
      <c r="D35" s="211"/>
      <c r="E35" s="196">
        <v>80</v>
      </c>
      <c r="F35" s="152">
        <v>7500</v>
      </c>
      <c r="G35" s="143"/>
      <c r="H35" s="791" t="s">
        <v>36</v>
      </c>
      <c r="I35" s="792"/>
      <c r="J35" s="792"/>
      <c r="K35" s="793"/>
      <c r="L35" s="208"/>
      <c r="M35" s="207">
        <v>80</v>
      </c>
      <c r="N35" s="164">
        <v>12420</v>
      </c>
      <c r="Q35" s="204"/>
      <c r="R35" s="204"/>
      <c r="S35" s="204"/>
      <c r="T35" s="204"/>
      <c r="U35" s="180"/>
      <c r="V35" s="198"/>
      <c r="W35" s="163"/>
    </row>
    <row r="36" spans="1:23" ht="15" customHeight="1" thickBot="1">
      <c r="A36" s="784"/>
      <c r="B36" s="785"/>
      <c r="C36" s="786"/>
      <c r="D36" s="184"/>
      <c r="E36" s="165">
        <v>100</v>
      </c>
      <c r="F36" s="152">
        <v>10235</v>
      </c>
      <c r="G36" s="163"/>
      <c r="H36" s="791" t="s">
        <v>37</v>
      </c>
      <c r="I36" s="792"/>
      <c r="J36" s="792"/>
      <c r="K36" s="793"/>
      <c r="L36" s="208"/>
      <c r="M36" s="207">
        <v>100</v>
      </c>
      <c r="N36" s="164">
        <v>17020</v>
      </c>
      <c r="Q36" s="200"/>
      <c r="R36" s="200"/>
      <c r="S36" s="200"/>
      <c r="T36" s="200"/>
      <c r="U36" s="180"/>
      <c r="V36" s="198"/>
      <c r="W36" s="163"/>
    </row>
    <row r="37" spans="1:23" ht="14.25" customHeight="1" thickBot="1">
      <c r="A37" s="787" t="s">
        <v>27</v>
      </c>
      <c r="B37" s="788"/>
      <c r="C37" s="789"/>
      <c r="D37" s="184"/>
      <c r="E37" s="165">
        <v>150</v>
      </c>
      <c r="F37" s="152">
        <v>20470</v>
      </c>
      <c r="G37" s="163"/>
      <c r="H37" s="784"/>
      <c r="I37" s="785"/>
      <c r="J37" s="785"/>
      <c r="K37" s="786"/>
      <c r="L37" s="208"/>
      <c r="M37" s="207">
        <v>150</v>
      </c>
      <c r="N37" s="164">
        <v>33235</v>
      </c>
      <c r="Q37" s="210"/>
      <c r="R37" s="210"/>
      <c r="S37" s="199"/>
      <c r="T37" s="199"/>
      <c r="U37" s="180"/>
      <c r="V37" s="198"/>
      <c r="W37" s="163"/>
    </row>
    <row r="38" spans="1:23" ht="15" customHeight="1" thickBot="1">
      <c r="A38" s="813" t="s">
        <v>33</v>
      </c>
      <c r="B38" s="814"/>
      <c r="C38" s="815"/>
      <c r="D38" s="209"/>
      <c r="E38" s="165">
        <v>200</v>
      </c>
      <c r="F38" s="152">
        <v>37375</v>
      </c>
      <c r="G38" s="143"/>
      <c r="H38" s="787" t="s">
        <v>27</v>
      </c>
      <c r="I38" s="788"/>
      <c r="J38" s="788"/>
      <c r="K38" s="789"/>
      <c r="L38" s="208"/>
      <c r="M38" s="207">
        <v>200</v>
      </c>
      <c r="N38" s="164">
        <v>44620</v>
      </c>
      <c r="Q38" s="144"/>
      <c r="R38" s="144"/>
      <c r="S38" s="144"/>
      <c r="T38" s="144"/>
      <c r="U38" s="144"/>
      <c r="V38" s="199"/>
      <c r="W38" s="143"/>
    </row>
    <row r="39" spans="1:23" ht="15" customHeight="1" thickBot="1">
      <c r="A39" s="787" t="s">
        <v>34</v>
      </c>
      <c r="B39" s="788"/>
      <c r="C39" s="789"/>
      <c r="D39" s="184"/>
      <c r="E39" s="165">
        <v>250</v>
      </c>
      <c r="F39" s="152">
        <v>52785</v>
      </c>
      <c r="G39" s="163"/>
      <c r="H39" s="787" t="s">
        <v>35</v>
      </c>
      <c r="I39" s="788"/>
      <c r="J39" s="788"/>
      <c r="K39" s="789"/>
      <c r="L39" s="206"/>
      <c r="M39" s="205">
        <v>250</v>
      </c>
      <c r="N39" s="164">
        <v>56810</v>
      </c>
      <c r="Q39" s="204"/>
      <c r="R39" s="204"/>
      <c r="S39" s="204"/>
      <c r="T39" s="204"/>
      <c r="U39" s="180"/>
      <c r="V39" s="198"/>
      <c r="W39" s="163"/>
    </row>
    <row r="40" spans="1:23" ht="15" customHeight="1" thickBot="1">
      <c r="A40" s="798" t="s">
        <v>35</v>
      </c>
      <c r="B40" s="799"/>
      <c r="C40" s="800"/>
      <c r="D40" s="203"/>
      <c r="E40" s="165">
        <v>300</v>
      </c>
      <c r="F40" s="152">
        <v>79465</v>
      </c>
      <c r="G40" s="163"/>
      <c r="H40" s="802"/>
      <c r="I40" s="803"/>
      <c r="J40" s="803"/>
      <c r="K40" s="804"/>
      <c r="L40" s="201"/>
      <c r="M40" s="192">
        <v>300</v>
      </c>
      <c r="N40" s="191">
        <v>109250</v>
      </c>
      <c r="Q40" s="200"/>
      <c r="R40" s="200"/>
      <c r="S40" s="199"/>
      <c r="T40" s="199"/>
      <c r="U40" s="180"/>
      <c r="V40" s="198"/>
      <c r="W40" s="163"/>
    </row>
    <row r="41" spans="1:23" ht="15" customHeight="1" thickBot="1">
      <c r="A41" s="805"/>
      <c r="B41" s="806"/>
      <c r="C41" s="807"/>
      <c r="D41" s="197" t="s">
        <v>229</v>
      </c>
      <c r="E41" s="196">
        <v>50</v>
      </c>
      <c r="F41" s="177">
        <v>22200</v>
      </c>
      <c r="G41" s="143"/>
      <c r="H41" s="195"/>
      <c r="I41" s="194"/>
      <c r="J41" s="194"/>
      <c r="K41" s="193"/>
      <c r="L41" s="193"/>
      <c r="M41" s="192">
        <v>400</v>
      </c>
      <c r="N41" s="191">
        <v>112930</v>
      </c>
      <c r="Q41" s="783"/>
      <c r="R41" s="783"/>
      <c r="S41" s="783"/>
      <c r="T41" s="783"/>
      <c r="U41" s="783"/>
      <c r="V41" s="783"/>
      <c r="W41" s="143"/>
    </row>
    <row r="42" spans="1:23" ht="13.5" customHeight="1" thickBot="1">
      <c r="A42" s="808" t="s">
        <v>38</v>
      </c>
      <c r="B42" s="809"/>
      <c r="C42" s="810"/>
      <c r="D42" s="189"/>
      <c r="E42" s="187">
        <v>80</v>
      </c>
      <c r="F42" s="186">
        <v>23920</v>
      </c>
      <c r="G42" s="185"/>
      <c r="H42" s="842"/>
      <c r="I42" s="843"/>
      <c r="J42" s="843"/>
      <c r="K42" s="844"/>
      <c r="L42" s="188"/>
      <c r="M42" s="187">
        <v>50</v>
      </c>
      <c r="N42" s="186">
        <v>21793</v>
      </c>
      <c r="O42" s="185"/>
      <c r="P42" s="185"/>
      <c r="Q42" s="185"/>
      <c r="R42" s="185"/>
      <c r="S42" s="144"/>
      <c r="T42" s="144"/>
      <c r="U42" s="144"/>
      <c r="V42" s="144"/>
      <c r="W42" s="143"/>
    </row>
    <row r="43" spans="1:23" ht="13.5" customHeight="1" thickBot="1">
      <c r="A43" s="791" t="s">
        <v>39</v>
      </c>
      <c r="B43" s="792"/>
      <c r="C43" s="793"/>
      <c r="D43" s="184"/>
      <c r="E43" s="165">
        <v>100</v>
      </c>
      <c r="F43" s="177">
        <v>26510</v>
      </c>
      <c r="G43" s="163"/>
      <c r="H43" s="852"/>
      <c r="I43" s="853"/>
      <c r="J43" s="853"/>
      <c r="K43" s="854"/>
      <c r="L43" s="160">
        <v>16</v>
      </c>
      <c r="M43" s="165">
        <v>80</v>
      </c>
      <c r="N43" s="164">
        <v>23345</v>
      </c>
      <c r="O43" s="180"/>
      <c r="P43" s="180"/>
      <c r="Q43" s="180"/>
      <c r="R43" s="163"/>
      <c r="S43" s="144"/>
      <c r="T43" s="144"/>
      <c r="U43" s="144"/>
      <c r="V43" s="144"/>
      <c r="W43" s="143"/>
    </row>
    <row r="44" spans="1:23" ht="13.5" customHeight="1" thickBot="1">
      <c r="A44" s="787"/>
      <c r="B44" s="788"/>
      <c r="C44" s="789"/>
      <c r="D44" s="184"/>
      <c r="E44" s="165">
        <v>150</v>
      </c>
      <c r="F44" s="177">
        <v>46115</v>
      </c>
      <c r="G44" s="163"/>
      <c r="H44" s="845" t="s">
        <v>43</v>
      </c>
      <c r="I44" s="846"/>
      <c r="J44" s="846"/>
      <c r="K44" s="847"/>
      <c r="L44" s="181"/>
      <c r="M44" s="165">
        <v>100</v>
      </c>
      <c r="N44" s="164">
        <v>25289</v>
      </c>
      <c r="O44" s="180"/>
      <c r="P44" s="180"/>
      <c r="Q44" s="180"/>
      <c r="R44" s="163"/>
      <c r="S44" s="144"/>
      <c r="T44" s="144"/>
      <c r="U44" s="144"/>
      <c r="V44" s="144"/>
      <c r="W44" s="143"/>
    </row>
    <row r="45" spans="1:23" ht="14.25" customHeight="1" thickBot="1">
      <c r="A45" s="787" t="s">
        <v>27</v>
      </c>
      <c r="B45" s="788"/>
      <c r="C45" s="789"/>
      <c r="D45" s="184"/>
      <c r="E45" s="175">
        <v>200</v>
      </c>
      <c r="F45" s="164">
        <v>50600</v>
      </c>
      <c r="G45" s="183"/>
      <c r="H45" s="845"/>
      <c r="I45" s="846"/>
      <c r="J45" s="846"/>
      <c r="K45" s="847"/>
      <c r="L45" s="181"/>
      <c r="M45" s="165">
        <v>150</v>
      </c>
      <c r="N45" s="164">
        <v>30705</v>
      </c>
      <c r="O45" s="180"/>
      <c r="P45" s="180"/>
      <c r="Q45" s="180"/>
      <c r="R45" s="163"/>
      <c r="S45" s="144"/>
      <c r="T45" s="144"/>
      <c r="U45" s="144"/>
      <c r="V45" s="144"/>
      <c r="W45" s="143"/>
    </row>
    <row r="46" spans="1:23" ht="14.25" customHeight="1" thickBot="1">
      <c r="A46" s="798" t="s">
        <v>35</v>
      </c>
      <c r="B46" s="850"/>
      <c r="C46" s="851"/>
      <c r="D46" s="179"/>
      <c r="E46" s="178">
        <v>250</v>
      </c>
      <c r="F46" s="177">
        <v>72324</v>
      </c>
      <c r="G46" s="143"/>
      <c r="H46" s="791"/>
      <c r="I46" s="848"/>
      <c r="J46" s="848"/>
      <c r="K46" s="849"/>
      <c r="L46" s="176"/>
      <c r="M46" s="175">
        <v>200</v>
      </c>
      <c r="N46" s="174">
        <v>47035</v>
      </c>
      <c r="O46" s="173"/>
      <c r="P46" s="173"/>
      <c r="Q46" s="173"/>
      <c r="R46" s="143"/>
      <c r="S46" s="144"/>
      <c r="T46" s="144"/>
      <c r="U46" s="144"/>
      <c r="V46" s="144"/>
      <c r="W46" s="143"/>
    </row>
    <row r="47" spans="1:23" ht="13.5" customHeight="1" thickBot="1">
      <c r="A47" s="797" t="s">
        <v>40</v>
      </c>
      <c r="B47" s="816"/>
      <c r="C47" s="828"/>
      <c r="D47" s="171">
        <v>64</v>
      </c>
      <c r="E47" s="153">
        <v>50</v>
      </c>
      <c r="F47" s="152">
        <v>5980</v>
      </c>
      <c r="G47" s="170"/>
      <c r="H47" s="784"/>
      <c r="I47" s="785"/>
      <c r="J47" s="785"/>
      <c r="K47" s="786"/>
      <c r="L47" s="166"/>
      <c r="M47" s="165">
        <v>250</v>
      </c>
      <c r="N47" s="164">
        <v>66700</v>
      </c>
      <c r="O47" s="163"/>
      <c r="P47" s="163"/>
      <c r="Q47" s="163"/>
      <c r="R47" s="163"/>
      <c r="S47" s="144"/>
      <c r="T47" s="144"/>
      <c r="U47" s="144"/>
      <c r="V47" s="144"/>
      <c r="W47" s="143"/>
    </row>
    <row r="48" spans="1:23" ht="13.5" customHeight="1" thickBot="1">
      <c r="A48" s="791" t="s">
        <v>41</v>
      </c>
      <c r="B48" s="792"/>
      <c r="C48" s="793"/>
      <c r="D48" s="161"/>
      <c r="E48" s="153">
        <v>80</v>
      </c>
      <c r="F48" s="152">
        <v>7940</v>
      </c>
      <c r="G48" s="156"/>
      <c r="H48" s="787"/>
      <c r="I48" s="788"/>
      <c r="J48" s="788"/>
      <c r="K48" s="789"/>
      <c r="L48" s="160"/>
      <c r="M48" s="153">
        <v>300</v>
      </c>
      <c r="N48" s="152">
        <v>94300</v>
      </c>
      <c r="O48" s="143"/>
      <c r="P48" s="146"/>
      <c r="Q48" s="143"/>
      <c r="R48" s="145"/>
      <c r="S48" s="144"/>
      <c r="T48" s="144"/>
      <c r="U48" s="144"/>
      <c r="V48" s="144"/>
      <c r="W48" s="143"/>
    </row>
    <row r="49" spans="1:23" ht="12.75" customHeight="1" thickBot="1">
      <c r="A49" s="787"/>
      <c r="B49" s="788"/>
      <c r="C49" s="789"/>
      <c r="D49" s="161"/>
      <c r="E49" s="153">
        <v>100</v>
      </c>
      <c r="F49" s="152">
        <v>10470</v>
      </c>
      <c r="G49" s="156"/>
      <c r="H49" s="832" t="s">
        <v>27</v>
      </c>
      <c r="I49" s="833"/>
      <c r="J49" s="833"/>
      <c r="K49" s="834"/>
      <c r="L49" s="160"/>
      <c r="M49" s="153">
        <v>400</v>
      </c>
      <c r="N49" s="152">
        <v>103270</v>
      </c>
      <c r="O49" s="143"/>
      <c r="P49" s="146"/>
      <c r="Q49" s="143"/>
      <c r="R49" s="145"/>
      <c r="S49" s="144"/>
      <c r="T49" s="144"/>
      <c r="U49" s="144"/>
      <c r="V49" s="144"/>
      <c r="W49" s="143"/>
    </row>
    <row r="50" spans="1:23" ht="13.5" customHeight="1" thickBot="1">
      <c r="A50" s="787" t="s">
        <v>31</v>
      </c>
      <c r="B50" s="788"/>
      <c r="C50" s="789"/>
      <c r="D50" s="157"/>
      <c r="E50" s="153">
        <v>150</v>
      </c>
      <c r="F50" s="152">
        <v>19210</v>
      </c>
      <c r="G50" s="156"/>
      <c r="H50" s="780" t="s">
        <v>35</v>
      </c>
      <c r="I50" s="781"/>
      <c r="J50" s="781"/>
      <c r="K50" s="782"/>
      <c r="L50" s="155"/>
      <c r="M50" s="153">
        <v>500</v>
      </c>
      <c r="N50" s="152">
        <v>209880</v>
      </c>
      <c r="O50" s="143"/>
      <c r="P50" s="146"/>
      <c r="Q50" s="143"/>
      <c r="R50" s="145"/>
      <c r="S50" s="144"/>
      <c r="T50" s="144"/>
      <c r="U50" s="144"/>
      <c r="V50" s="144"/>
      <c r="W50" s="143"/>
    </row>
    <row r="51" spans="1:23" ht="13.5" customHeight="1" thickBot="1">
      <c r="A51" s="798" t="s">
        <v>42</v>
      </c>
      <c r="B51" s="840"/>
      <c r="C51" s="841"/>
      <c r="D51" s="154"/>
      <c r="E51" s="153">
        <v>200</v>
      </c>
      <c r="F51" s="152">
        <v>38990</v>
      </c>
      <c r="G51" s="151"/>
      <c r="H51" s="792"/>
      <c r="I51" s="792"/>
      <c r="J51" s="792"/>
      <c r="K51" s="792"/>
      <c r="L51" s="148"/>
      <c r="M51" s="148"/>
      <c r="N51" s="147"/>
      <c r="O51" s="143"/>
      <c r="P51" s="146"/>
      <c r="Q51" s="143"/>
      <c r="R51" s="145"/>
      <c r="S51" s="144"/>
      <c r="T51" s="144"/>
      <c r="U51" s="144"/>
      <c r="V51" s="144"/>
      <c r="W51" s="143"/>
    </row>
    <row r="52" spans="1:23" ht="6.75" customHeight="1">
      <c r="A52" s="150"/>
      <c r="B52" s="150"/>
      <c r="C52" s="150"/>
      <c r="D52" s="150"/>
      <c r="E52" s="147"/>
      <c r="F52" s="148"/>
      <c r="G52" s="148"/>
      <c r="H52" s="148"/>
      <c r="I52" s="149"/>
      <c r="J52" s="148"/>
      <c r="K52" s="148"/>
      <c r="L52" s="148"/>
      <c r="M52" s="148"/>
      <c r="N52" s="147"/>
      <c r="O52" s="143"/>
      <c r="P52" s="146"/>
      <c r="Q52" s="143"/>
      <c r="R52" s="145"/>
      <c r="S52" s="144"/>
      <c r="T52" s="144"/>
      <c r="U52" s="144"/>
      <c r="V52" s="144"/>
      <c r="W52" s="143"/>
    </row>
    <row r="53" spans="1:23" ht="15">
      <c r="A53" s="150"/>
      <c r="B53" s="150"/>
      <c r="C53" s="150"/>
      <c r="D53" s="150"/>
      <c r="E53" s="147"/>
      <c r="F53" s="148"/>
      <c r="G53" s="148"/>
      <c r="H53" s="148"/>
      <c r="I53" s="149"/>
      <c r="J53" s="148"/>
      <c r="K53" s="148"/>
      <c r="L53" s="148"/>
      <c r="M53" s="148"/>
      <c r="N53" s="147"/>
      <c r="O53" s="143"/>
      <c r="P53" s="146"/>
      <c r="Q53" s="143"/>
      <c r="R53" s="145"/>
      <c r="S53" s="144"/>
      <c r="T53" s="144"/>
      <c r="U53" s="144"/>
      <c r="V53" s="144"/>
      <c r="W53" s="143"/>
    </row>
    <row r="54" spans="1:23" ht="15">
      <c r="A54" s="150"/>
      <c r="B54" s="150"/>
      <c r="C54" s="150"/>
      <c r="D54" s="150"/>
      <c r="E54" s="147"/>
      <c r="F54" s="148"/>
      <c r="G54" s="148"/>
      <c r="H54" s="148"/>
      <c r="I54" s="149"/>
      <c r="J54" s="148"/>
      <c r="K54" s="148"/>
      <c r="L54" s="148"/>
      <c r="M54" s="148"/>
      <c r="N54" s="147"/>
      <c r="O54" s="143"/>
      <c r="P54" s="146"/>
      <c r="Q54" s="143"/>
      <c r="R54" s="145"/>
      <c r="S54" s="144"/>
      <c r="T54" s="144"/>
      <c r="U54" s="144"/>
      <c r="V54" s="144"/>
      <c r="W54" s="143"/>
    </row>
    <row r="55" spans="1:23" ht="15">
      <c r="A55" s="150"/>
      <c r="B55" s="150"/>
      <c r="C55" s="150"/>
      <c r="D55" s="150"/>
      <c r="E55" s="147"/>
      <c r="F55" s="148"/>
      <c r="G55" s="148"/>
      <c r="H55" s="148"/>
      <c r="I55" s="149"/>
      <c r="J55" s="148"/>
      <c r="K55" s="148"/>
      <c r="L55" s="148"/>
      <c r="M55" s="148"/>
      <c r="N55" s="147"/>
      <c r="O55" s="143"/>
      <c r="P55" s="146"/>
      <c r="Q55" s="143"/>
      <c r="R55" s="145"/>
      <c r="S55" s="144"/>
      <c r="T55" s="144"/>
      <c r="U55" s="144"/>
      <c r="V55" s="144"/>
      <c r="W55" s="143"/>
    </row>
  </sheetData>
  <sheetProtection/>
  <mergeCells count="81">
    <mergeCell ref="H51:K51"/>
    <mergeCell ref="A47:C47"/>
    <mergeCell ref="A48:C48"/>
    <mergeCell ref="A51:C51"/>
    <mergeCell ref="H42:K42"/>
    <mergeCell ref="H44:K44"/>
    <mergeCell ref="H45:K45"/>
    <mergeCell ref="H46:K46"/>
    <mergeCell ref="H47:K47"/>
    <mergeCell ref="A50:C50"/>
    <mergeCell ref="A43:C43"/>
    <mergeCell ref="A44:C44"/>
    <mergeCell ref="A49:C49"/>
    <mergeCell ref="A45:C45"/>
    <mergeCell ref="A46:C46"/>
    <mergeCell ref="H43:K43"/>
    <mergeCell ref="H14:K14"/>
    <mergeCell ref="H48:K48"/>
    <mergeCell ref="H49:K49"/>
    <mergeCell ref="H27:K27"/>
    <mergeCell ref="H15:K15"/>
    <mergeCell ref="H30:K30"/>
    <mergeCell ref="H20:K20"/>
    <mergeCell ref="H22:K22"/>
    <mergeCell ref="H21:K21"/>
    <mergeCell ref="H25:K25"/>
    <mergeCell ref="H29:K29"/>
    <mergeCell ref="H26:K26"/>
    <mergeCell ref="H24:K24"/>
    <mergeCell ref="H17:K17"/>
    <mergeCell ref="H18:K18"/>
    <mergeCell ref="H19:K19"/>
    <mergeCell ref="A14:C14"/>
    <mergeCell ref="A23:C23"/>
    <mergeCell ref="A6:C6"/>
    <mergeCell ref="H6:K6"/>
    <mergeCell ref="H7:K7"/>
    <mergeCell ref="A7:C7"/>
    <mergeCell ref="A8:C8"/>
    <mergeCell ref="A9:C9"/>
    <mergeCell ref="H8:K8"/>
    <mergeCell ref="H9:K9"/>
    <mergeCell ref="A11:C11"/>
    <mergeCell ref="A12:C12"/>
    <mergeCell ref="A13:C13"/>
    <mergeCell ref="H23:K23"/>
    <mergeCell ref="H10:K10"/>
    <mergeCell ref="H11:K11"/>
    <mergeCell ref="A10:C10"/>
    <mergeCell ref="A1:N1"/>
    <mergeCell ref="A2:N2"/>
    <mergeCell ref="A3:N3"/>
    <mergeCell ref="A5:N5"/>
    <mergeCell ref="A41:C41"/>
    <mergeCell ref="A42:C42"/>
    <mergeCell ref="Q41:V41"/>
    <mergeCell ref="H32:N32"/>
    <mergeCell ref="A30:C30"/>
    <mergeCell ref="A31:C31"/>
    <mergeCell ref="A38:C38"/>
    <mergeCell ref="A40:C40"/>
    <mergeCell ref="A34:C34"/>
    <mergeCell ref="A32:F32"/>
    <mergeCell ref="A39:C39"/>
    <mergeCell ref="A35:C35"/>
    <mergeCell ref="A36:C36"/>
    <mergeCell ref="A37:C37"/>
    <mergeCell ref="A33:C33"/>
    <mergeCell ref="H50:K50"/>
    <mergeCell ref="Q31:T31"/>
    <mergeCell ref="H37:K37"/>
    <mergeCell ref="H38:K38"/>
    <mergeCell ref="H39:K39"/>
    <mergeCell ref="Q33:T33"/>
    <mergeCell ref="H36:K36"/>
    <mergeCell ref="H35:K35"/>
    <mergeCell ref="H34:K34"/>
    <mergeCell ref="H33:K33"/>
    <mergeCell ref="H31:K31"/>
    <mergeCell ref="Q32:V32"/>
    <mergeCell ref="H40:K40"/>
  </mergeCells>
  <printOptions/>
  <pageMargins left="0.5118110236220472" right="0.5118110236220472" top="0.28" bottom="0.5511811023622047" header="0.2755905511811024" footer="0.35433070866141736"/>
  <pageSetup horizontalDpi="200" verticalDpi="200" orientation="portrait" paperSize="9" scale="93" r:id="rId1"/>
  <headerFooter alignWithMargins="0">
    <oddFooter xml:space="preserve">&amp;L&amp;9* - цены приведены без НДС&amp;R1 из 5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SheetLayoutView="100" zoomScalePageLayoutView="0" workbookViewId="0" topLeftCell="A1">
      <selection activeCell="A3" sqref="A3:N3"/>
    </sheetView>
  </sheetViews>
  <sheetFormatPr defaultColWidth="8.8515625" defaultRowHeight="12.75"/>
  <cols>
    <col min="1" max="1" width="17.28125" style="4" customWidth="1"/>
    <col min="2" max="2" width="7.57421875" style="4" customWidth="1"/>
    <col min="3" max="3" width="15.140625" style="4" customWidth="1"/>
    <col min="4" max="4" width="18.8515625" style="4" customWidth="1"/>
    <col min="5" max="5" width="15.57421875" style="4" customWidth="1"/>
    <col min="6" max="6" width="12.28125" style="4" customWidth="1"/>
    <col min="7" max="7" width="9.421875" style="4" customWidth="1"/>
    <col min="8" max="8" width="9.28125" style="4" customWidth="1"/>
    <col min="9" max="9" width="6.28125" style="4" customWidth="1"/>
    <col min="10" max="10" width="11.7109375" style="4" customWidth="1"/>
    <col min="11" max="11" width="14.421875" style="4" customWidth="1"/>
    <col min="12" max="12" width="18.28125" style="4" hidden="1" customWidth="1"/>
    <col min="13" max="13" width="10.28125" style="4" hidden="1" customWidth="1"/>
    <col min="14" max="14" width="23.140625" style="4" customWidth="1"/>
    <col min="15" max="16384" width="8.8515625" style="4" customWidth="1"/>
  </cols>
  <sheetData>
    <row r="1" spans="1:19" ht="21" customHeight="1">
      <c r="A1" s="989" t="s">
        <v>979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53"/>
      <c r="P1" s="53"/>
      <c r="Q1" s="53"/>
      <c r="R1" s="53"/>
      <c r="S1" s="53"/>
    </row>
    <row r="2" spans="1:19" ht="14.25" customHeight="1">
      <c r="A2" s="990" t="s">
        <v>22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"/>
      <c r="P2" s="9"/>
      <c r="Q2" s="9"/>
      <c r="R2" s="9"/>
      <c r="S2" s="9"/>
    </row>
    <row r="3" spans="1:19" ht="14.25" customHeight="1" thickBot="1">
      <c r="A3" s="991" t="s">
        <v>983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"/>
      <c r="P3" s="9"/>
      <c r="Q3" s="9"/>
      <c r="R3" s="9"/>
      <c r="S3" s="9"/>
    </row>
    <row r="4" spans="1:19" ht="14.25" customHeight="1" thickBot="1">
      <c r="A4" s="1025" t="s">
        <v>337</v>
      </c>
      <c r="B4" s="1025"/>
      <c r="C4" s="1025"/>
      <c r="D4" s="1025"/>
      <c r="E4" s="1025"/>
      <c r="F4" s="1025"/>
      <c r="G4" s="1025"/>
      <c r="H4" s="1025"/>
      <c r="I4" s="1025"/>
      <c r="J4" s="1025"/>
      <c r="K4" s="1025"/>
      <c r="L4" s="1025"/>
      <c r="M4" s="1025"/>
      <c r="N4" s="52"/>
      <c r="O4" s="58"/>
      <c r="P4" s="58"/>
      <c r="Q4" s="58"/>
      <c r="R4" s="58"/>
      <c r="S4" s="58"/>
    </row>
    <row r="5" spans="1:19" ht="12.75" customHeight="1">
      <c r="A5" s="1023" t="s">
        <v>336</v>
      </c>
      <c r="B5" s="1024"/>
      <c r="C5" s="51" t="s">
        <v>335</v>
      </c>
      <c r="D5" s="50" t="s">
        <v>334</v>
      </c>
      <c r="E5" s="49" t="s">
        <v>333</v>
      </c>
      <c r="F5" s="1026" t="s">
        <v>332</v>
      </c>
      <c r="G5" s="1027"/>
      <c r="H5" s="48" t="s">
        <v>331</v>
      </c>
      <c r="I5" s="1028" t="s">
        <v>330</v>
      </c>
      <c r="J5" s="1030"/>
      <c r="K5" s="48" t="s">
        <v>329</v>
      </c>
      <c r="L5" s="1028" t="s">
        <v>267</v>
      </c>
      <c r="M5" s="1029"/>
      <c r="N5" s="50" t="s">
        <v>267</v>
      </c>
      <c r="O5" s="738"/>
      <c r="P5" s="5"/>
      <c r="Q5" s="5"/>
      <c r="R5" s="5"/>
      <c r="S5" s="5"/>
    </row>
    <row r="6" spans="1:16" ht="15" customHeight="1" thickBot="1">
      <c r="A6" s="1033"/>
      <c r="B6" s="1034"/>
      <c r="C6" s="47" t="s">
        <v>328</v>
      </c>
      <c r="D6" s="46" t="s">
        <v>327</v>
      </c>
      <c r="E6" s="7" t="s">
        <v>326</v>
      </c>
      <c r="F6" s="1031" t="s">
        <v>325</v>
      </c>
      <c r="G6" s="1032"/>
      <c r="H6" s="14" t="s">
        <v>324</v>
      </c>
      <c r="I6" s="1035" t="s">
        <v>323</v>
      </c>
      <c r="J6" s="1036"/>
      <c r="K6" s="45"/>
      <c r="L6" s="1031"/>
      <c r="M6" s="1032"/>
      <c r="N6" s="731"/>
      <c r="O6" s="5"/>
      <c r="P6" s="5"/>
    </row>
    <row r="7" spans="1:16" ht="14.25" customHeight="1" thickBot="1">
      <c r="A7" s="1021" t="s">
        <v>322</v>
      </c>
      <c r="B7" s="1022"/>
      <c r="C7" s="44" t="s">
        <v>321</v>
      </c>
      <c r="D7" s="44">
        <v>3</v>
      </c>
      <c r="E7" s="43">
        <v>0.7</v>
      </c>
      <c r="F7" s="1021">
        <v>3.4</v>
      </c>
      <c r="G7" s="1022"/>
      <c r="H7" s="43">
        <v>62.5</v>
      </c>
      <c r="I7" s="1021" t="s">
        <v>316</v>
      </c>
      <c r="J7" s="1022"/>
      <c r="K7" s="43">
        <v>485</v>
      </c>
      <c r="L7" s="729">
        <v>80600</v>
      </c>
      <c r="M7" s="733"/>
      <c r="N7" s="739">
        <f>L7*1.061</f>
        <v>85516.59999999999</v>
      </c>
      <c r="O7" s="5"/>
      <c r="P7" s="5"/>
    </row>
    <row r="8" spans="1:16" ht="13.5" customHeight="1" thickBot="1">
      <c r="A8" s="1019" t="s">
        <v>320</v>
      </c>
      <c r="B8" s="1020"/>
      <c r="C8" s="39" t="s">
        <v>319</v>
      </c>
      <c r="D8" s="39">
        <v>5.5</v>
      </c>
      <c r="E8" s="38">
        <v>2.4</v>
      </c>
      <c r="F8" s="1019">
        <v>5.102</v>
      </c>
      <c r="G8" s="1020"/>
      <c r="H8" s="38">
        <v>138</v>
      </c>
      <c r="I8" s="1019" t="s">
        <v>316</v>
      </c>
      <c r="J8" s="1020"/>
      <c r="K8" s="38">
        <v>485</v>
      </c>
      <c r="L8" s="133">
        <v>80500</v>
      </c>
      <c r="M8" s="734"/>
      <c r="N8" s="739">
        <f aca="true" t="shared" si="0" ref="N8:N26">L8*1.061</f>
        <v>85410.5</v>
      </c>
      <c r="O8" s="5"/>
      <c r="P8" s="5"/>
    </row>
    <row r="9" spans="1:16" ht="14.25" customHeight="1" thickBot="1">
      <c r="A9" s="1021" t="s">
        <v>318</v>
      </c>
      <c r="B9" s="1022"/>
      <c r="C9" s="44" t="s">
        <v>317</v>
      </c>
      <c r="D9" s="44">
        <v>30</v>
      </c>
      <c r="E9" s="43">
        <v>19.2</v>
      </c>
      <c r="F9" s="1021">
        <v>10.204</v>
      </c>
      <c r="G9" s="1022"/>
      <c r="H9" s="43">
        <v>552</v>
      </c>
      <c r="I9" s="1021" t="s">
        <v>316</v>
      </c>
      <c r="J9" s="1022"/>
      <c r="K9" s="43">
        <v>605</v>
      </c>
      <c r="L9" s="133">
        <v>96900</v>
      </c>
      <c r="M9" s="734"/>
      <c r="N9" s="739">
        <f t="shared" si="0"/>
        <v>102810.9</v>
      </c>
      <c r="O9" s="5"/>
      <c r="P9" s="5"/>
    </row>
    <row r="10" spans="1:16" ht="14.25" customHeight="1" thickBot="1">
      <c r="A10" s="1019" t="s">
        <v>315</v>
      </c>
      <c r="B10" s="1020"/>
      <c r="C10" s="39" t="s">
        <v>304</v>
      </c>
      <c r="D10" s="39">
        <v>11</v>
      </c>
      <c r="E10" s="38">
        <v>2.3</v>
      </c>
      <c r="F10" s="1019">
        <v>6.97</v>
      </c>
      <c r="G10" s="1020"/>
      <c r="H10" s="38">
        <v>99</v>
      </c>
      <c r="I10" s="1019" t="s">
        <v>312</v>
      </c>
      <c r="J10" s="1020"/>
      <c r="K10" s="38">
        <v>675</v>
      </c>
      <c r="L10" s="133">
        <v>95500</v>
      </c>
      <c r="M10" s="734"/>
      <c r="N10" s="739">
        <f t="shared" si="0"/>
        <v>101325.5</v>
      </c>
      <c r="O10" s="5"/>
      <c r="P10" s="5"/>
    </row>
    <row r="11" spans="1:16" ht="15.75" customHeight="1" thickBot="1">
      <c r="A11" s="1021" t="s">
        <v>314</v>
      </c>
      <c r="B11" s="1022"/>
      <c r="C11" s="44" t="s">
        <v>313</v>
      </c>
      <c r="D11" s="44">
        <v>15</v>
      </c>
      <c r="E11" s="43">
        <v>7.9</v>
      </c>
      <c r="F11" s="1021">
        <v>10.46</v>
      </c>
      <c r="G11" s="1022"/>
      <c r="H11" s="43">
        <v>223</v>
      </c>
      <c r="I11" s="1021" t="s">
        <v>312</v>
      </c>
      <c r="J11" s="1022"/>
      <c r="K11" s="43">
        <v>675</v>
      </c>
      <c r="L11" s="133">
        <v>95400</v>
      </c>
      <c r="M11" s="734"/>
      <c r="N11" s="739">
        <f t="shared" si="0"/>
        <v>101219.4</v>
      </c>
      <c r="O11" s="5"/>
      <c r="P11" s="5"/>
    </row>
    <row r="12" spans="1:16" ht="15" customHeight="1" thickBot="1">
      <c r="A12" s="1021" t="s">
        <v>311</v>
      </c>
      <c r="B12" s="1022"/>
      <c r="C12" s="44" t="s">
        <v>310</v>
      </c>
      <c r="D12" s="44">
        <v>75</v>
      </c>
      <c r="E12" s="43">
        <v>57.9</v>
      </c>
      <c r="F12" s="1021">
        <v>17</v>
      </c>
      <c r="G12" s="1022"/>
      <c r="H12" s="43">
        <v>1000</v>
      </c>
      <c r="I12" s="1021" t="s">
        <v>309</v>
      </c>
      <c r="J12" s="1022"/>
      <c r="K12" s="43">
        <v>1361</v>
      </c>
      <c r="L12" s="133">
        <v>174600</v>
      </c>
      <c r="M12" s="734"/>
      <c r="N12" s="739">
        <f t="shared" si="0"/>
        <v>185250.59999999998</v>
      </c>
      <c r="O12" s="5"/>
      <c r="P12" s="5"/>
    </row>
    <row r="13" spans="1:16" ht="15.75" customHeight="1" thickBot="1">
      <c r="A13" s="1019" t="s">
        <v>308</v>
      </c>
      <c r="B13" s="1020"/>
      <c r="C13" s="39" t="s">
        <v>307</v>
      </c>
      <c r="D13" s="39">
        <v>132</v>
      </c>
      <c r="E13" s="38">
        <v>93</v>
      </c>
      <c r="F13" s="1019">
        <v>28</v>
      </c>
      <c r="G13" s="1020"/>
      <c r="H13" s="38">
        <v>1000</v>
      </c>
      <c r="I13" s="1019" t="s">
        <v>306</v>
      </c>
      <c r="J13" s="1020"/>
      <c r="K13" s="38">
        <v>1722</v>
      </c>
      <c r="L13" s="133">
        <v>228500</v>
      </c>
      <c r="M13" s="734"/>
      <c r="N13" s="739">
        <f t="shared" si="0"/>
        <v>242438.5</v>
      </c>
      <c r="O13" s="5"/>
      <c r="P13" s="5"/>
    </row>
    <row r="14" spans="1:16" ht="15.75" customHeight="1" thickBot="1">
      <c r="A14" s="1021" t="s">
        <v>305</v>
      </c>
      <c r="B14" s="1022"/>
      <c r="C14" s="44" t="s">
        <v>304</v>
      </c>
      <c r="D14" s="44">
        <v>11</v>
      </c>
      <c r="E14" s="43">
        <v>4.2</v>
      </c>
      <c r="F14" s="1021">
        <v>9.93</v>
      </c>
      <c r="G14" s="1022"/>
      <c r="H14" s="43">
        <v>125</v>
      </c>
      <c r="I14" s="1021" t="s">
        <v>303</v>
      </c>
      <c r="J14" s="1022"/>
      <c r="K14" s="43">
        <v>720</v>
      </c>
      <c r="L14" s="133">
        <v>109800</v>
      </c>
      <c r="M14" s="734"/>
      <c r="N14" s="739">
        <f t="shared" si="0"/>
        <v>116497.79999999999</v>
      </c>
      <c r="O14" s="5"/>
      <c r="P14" s="5"/>
    </row>
    <row r="15" spans="1:16" ht="15.75" customHeight="1" thickBot="1">
      <c r="A15" s="1019" t="s">
        <v>302</v>
      </c>
      <c r="B15" s="1020"/>
      <c r="C15" s="39" t="s">
        <v>301</v>
      </c>
      <c r="D15" s="39">
        <v>18.5</v>
      </c>
      <c r="E15" s="38">
        <v>14.2</v>
      </c>
      <c r="F15" s="1019">
        <v>14.9</v>
      </c>
      <c r="G15" s="1020"/>
      <c r="H15" s="38">
        <v>283</v>
      </c>
      <c r="I15" s="1019" t="s">
        <v>300</v>
      </c>
      <c r="J15" s="1020"/>
      <c r="K15" s="38">
        <v>750</v>
      </c>
      <c r="L15" s="133">
        <v>109800</v>
      </c>
      <c r="M15" s="734"/>
      <c r="N15" s="739">
        <f t="shared" si="0"/>
        <v>116497.79999999999</v>
      </c>
      <c r="O15" s="5"/>
      <c r="P15" s="5"/>
    </row>
    <row r="16" spans="1:16" ht="15.75" customHeight="1" thickBot="1">
      <c r="A16" s="1021" t="s">
        <v>299</v>
      </c>
      <c r="B16" s="1022"/>
      <c r="C16" s="44" t="s">
        <v>298</v>
      </c>
      <c r="D16" s="44">
        <v>11</v>
      </c>
      <c r="E16" s="43">
        <v>7.1</v>
      </c>
      <c r="F16" s="1021">
        <v>13.62</v>
      </c>
      <c r="G16" s="1022"/>
      <c r="H16" s="43">
        <v>155</v>
      </c>
      <c r="I16" s="1021" t="s">
        <v>295</v>
      </c>
      <c r="J16" s="1022"/>
      <c r="K16" s="43">
        <v>983</v>
      </c>
      <c r="L16" s="133">
        <v>111800</v>
      </c>
      <c r="M16" s="734"/>
      <c r="N16" s="739">
        <f t="shared" si="0"/>
        <v>118619.79999999999</v>
      </c>
      <c r="O16" s="5"/>
      <c r="P16" s="5"/>
    </row>
    <row r="17" spans="1:16" ht="15" customHeight="1" thickBot="1">
      <c r="A17" s="1019" t="s">
        <v>297</v>
      </c>
      <c r="B17" s="1020"/>
      <c r="C17" s="39" t="s">
        <v>296</v>
      </c>
      <c r="D17" s="39">
        <v>30</v>
      </c>
      <c r="E17" s="38">
        <v>24</v>
      </c>
      <c r="F17" s="1019">
        <v>20.43</v>
      </c>
      <c r="G17" s="1020"/>
      <c r="H17" s="38">
        <v>352</v>
      </c>
      <c r="I17" s="1019" t="s">
        <v>295</v>
      </c>
      <c r="J17" s="1020"/>
      <c r="K17" s="38">
        <v>1074</v>
      </c>
      <c r="L17" s="133">
        <v>124900</v>
      </c>
      <c r="M17" s="734"/>
      <c r="N17" s="739">
        <f t="shared" si="0"/>
        <v>132518.9</v>
      </c>
      <c r="O17" s="5"/>
      <c r="P17" s="5"/>
    </row>
    <row r="18" spans="1:16" ht="14.25" customHeight="1" thickBot="1">
      <c r="A18" s="1021" t="s">
        <v>294</v>
      </c>
      <c r="B18" s="1022"/>
      <c r="C18" s="44" t="s">
        <v>293</v>
      </c>
      <c r="D18" s="44">
        <v>18.5</v>
      </c>
      <c r="E18" s="43">
        <v>12.6</v>
      </c>
      <c r="F18" s="1021">
        <v>19.13</v>
      </c>
      <c r="G18" s="1022"/>
      <c r="H18" s="43">
        <v>194</v>
      </c>
      <c r="I18" s="1021" t="s">
        <v>292</v>
      </c>
      <c r="J18" s="1022"/>
      <c r="K18" s="43">
        <v>1116</v>
      </c>
      <c r="L18" s="133">
        <v>150150</v>
      </c>
      <c r="M18" s="734"/>
      <c r="N18" s="739">
        <f t="shared" si="0"/>
        <v>159309.15</v>
      </c>
      <c r="O18" s="5"/>
      <c r="P18" s="5"/>
    </row>
    <row r="19" spans="1:16" ht="15.75" customHeight="1" thickBot="1">
      <c r="A19" s="1019" t="s">
        <v>291</v>
      </c>
      <c r="B19" s="1020"/>
      <c r="C19" s="39" t="s">
        <v>290</v>
      </c>
      <c r="D19" s="39">
        <v>55</v>
      </c>
      <c r="E19" s="38">
        <v>42.5</v>
      </c>
      <c r="F19" s="1019">
        <v>28.7</v>
      </c>
      <c r="G19" s="1020"/>
      <c r="H19" s="38">
        <v>441</v>
      </c>
      <c r="I19" s="1019" t="s">
        <v>289</v>
      </c>
      <c r="J19" s="1020"/>
      <c r="K19" s="38">
        <v>1334</v>
      </c>
      <c r="L19" s="133">
        <v>167900</v>
      </c>
      <c r="M19" s="734"/>
      <c r="N19" s="739">
        <f t="shared" si="0"/>
        <v>178141.9</v>
      </c>
      <c r="O19" s="5"/>
      <c r="P19" s="5"/>
    </row>
    <row r="20" spans="1:16" ht="15" customHeight="1" thickBot="1">
      <c r="A20" s="1021" t="s">
        <v>288</v>
      </c>
      <c r="B20" s="1022"/>
      <c r="C20" s="44" t="s">
        <v>287</v>
      </c>
      <c r="D20" s="44">
        <v>30</v>
      </c>
      <c r="E20" s="43">
        <v>21.8</v>
      </c>
      <c r="F20" s="1021">
        <v>26.6</v>
      </c>
      <c r="G20" s="1022"/>
      <c r="H20" s="43">
        <v>243</v>
      </c>
      <c r="I20" s="1021" t="s">
        <v>286</v>
      </c>
      <c r="J20" s="1022"/>
      <c r="K20" s="43">
        <v>1470</v>
      </c>
      <c r="L20" s="133">
        <v>172300</v>
      </c>
      <c r="M20" s="734"/>
      <c r="N20" s="739">
        <f t="shared" si="0"/>
        <v>182810.3</v>
      </c>
      <c r="O20" s="5"/>
      <c r="P20" s="5"/>
    </row>
    <row r="21" spans="1:16" ht="15" customHeight="1" thickBot="1">
      <c r="A21" s="1019" t="s">
        <v>285</v>
      </c>
      <c r="B21" s="1020"/>
      <c r="C21" s="39" t="s">
        <v>284</v>
      </c>
      <c r="D21" s="39">
        <v>90</v>
      </c>
      <c r="E21" s="38">
        <v>73.6</v>
      </c>
      <c r="F21" s="1019">
        <v>39.9</v>
      </c>
      <c r="G21" s="1020"/>
      <c r="H21" s="38">
        <v>552</v>
      </c>
      <c r="I21" s="1019" t="s">
        <v>283</v>
      </c>
      <c r="J21" s="1020"/>
      <c r="K21" s="38">
        <v>1720</v>
      </c>
      <c r="L21" s="133">
        <v>201000</v>
      </c>
      <c r="M21" s="734"/>
      <c r="N21" s="739">
        <f t="shared" si="0"/>
        <v>213261</v>
      </c>
      <c r="O21" s="5"/>
      <c r="P21" s="5"/>
    </row>
    <row r="22" spans="1:16" ht="14.25" customHeight="1" thickBot="1">
      <c r="A22" s="1019" t="s">
        <v>282</v>
      </c>
      <c r="B22" s="1020"/>
      <c r="C22" s="39" t="s">
        <v>281</v>
      </c>
      <c r="D22" s="39">
        <v>45</v>
      </c>
      <c r="E22" s="38">
        <v>27</v>
      </c>
      <c r="F22" s="1019">
        <v>29</v>
      </c>
      <c r="G22" s="1020"/>
      <c r="H22" s="38">
        <v>275</v>
      </c>
      <c r="I22" s="1019" t="s">
        <v>280</v>
      </c>
      <c r="J22" s="1020"/>
      <c r="K22" s="38">
        <v>1778</v>
      </c>
      <c r="L22" s="133">
        <v>216300</v>
      </c>
      <c r="M22" s="735"/>
      <c r="N22" s="739">
        <f t="shared" si="0"/>
        <v>229494.3</v>
      </c>
      <c r="O22" s="5"/>
      <c r="P22" s="5"/>
    </row>
    <row r="23" spans="1:16" ht="14.25" customHeight="1" thickBot="1">
      <c r="A23" s="1021" t="s">
        <v>279</v>
      </c>
      <c r="B23" s="1022"/>
      <c r="C23" s="41" t="s">
        <v>278</v>
      </c>
      <c r="D23" s="44">
        <v>132</v>
      </c>
      <c r="E23" s="43">
        <v>91</v>
      </c>
      <c r="F23" s="1021">
        <v>43</v>
      </c>
      <c r="G23" s="1022"/>
      <c r="H23" s="42">
        <v>620</v>
      </c>
      <c r="I23" s="1021" t="s">
        <v>277</v>
      </c>
      <c r="J23" s="1022"/>
      <c r="K23" s="42">
        <v>2078</v>
      </c>
      <c r="L23" s="133">
        <v>252500</v>
      </c>
      <c r="M23" s="734"/>
      <c r="N23" s="739">
        <f t="shared" si="0"/>
        <v>267902.5</v>
      </c>
      <c r="O23" s="5"/>
      <c r="P23" s="5"/>
    </row>
    <row r="24" spans="1:16" ht="13.5" customHeight="1" thickBot="1">
      <c r="A24" s="1019" t="s">
        <v>276</v>
      </c>
      <c r="B24" s="1020"/>
      <c r="C24" s="36" t="s">
        <v>275</v>
      </c>
      <c r="D24" s="39">
        <v>55</v>
      </c>
      <c r="E24" s="38">
        <v>27.4</v>
      </c>
      <c r="F24" s="1019">
        <v>38.3</v>
      </c>
      <c r="G24" s="1020"/>
      <c r="H24" s="37">
        <v>22.1</v>
      </c>
      <c r="I24" s="1019" t="s">
        <v>274</v>
      </c>
      <c r="J24" s="1020"/>
      <c r="K24" s="37">
        <v>2836</v>
      </c>
      <c r="L24" s="133">
        <v>302100</v>
      </c>
      <c r="M24" s="734"/>
      <c r="N24" s="739">
        <f t="shared" si="0"/>
        <v>320528.1</v>
      </c>
      <c r="O24" s="5"/>
      <c r="P24" s="5"/>
    </row>
    <row r="25" spans="1:16" ht="13.5" customHeight="1" thickBot="1">
      <c r="A25" s="1021" t="s">
        <v>273</v>
      </c>
      <c r="B25" s="1022"/>
      <c r="C25" s="41" t="s">
        <v>272</v>
      </c>
      <c r="D25" s="44">
        <v>75</v>
      </c>
      <c r="E25" s="43">
        <v>65</v>
      </c>
      <c r="F25" s="1021">
        <v>51</v>
      </c>
      <c r="G25" s="1022"/>
      <c r="H25" s="42">
        <v>393</v>
      </c>
      <c r="I25" s="1021" t="s">
        <v>271</v>
      </c>
      <c r="J25" s="1022"/>
      <c r="K25" s="42">
        <v>2819</v>
      </c>
      <c r="L25" s="133">
        <v>319000</v>
      </c>
      <c r="M25" s="734"/>
      <c r="N25" s="739">
        <f t="shared" si="0"/>
        <v>338459</v>
      </c>
      <c r="O25" s="5"/>
      <c r="P25" s="5"/>
    </row>
    <row r="26" spans="1:16" ht="15" customHeight="1" thickBot="1">
      <c r="A26" s="1019" t="s">
        <v>270</v>
      </c>
      <c r="B26" s="1020"/>
      <c r="C26" s="40" t="s">
        <v>269</v>
      </c>
      <c r="D26" s="39">
        <v>315</v>
      </c>
      <c r="E26" s="38">
        <v>218</v>
      </c>
      <c r="F26" s="1019">
        <v>77.5</v>
      </c>
      <c r="G26" s="1020"/>
      <c r="H26" s="37">
        <v>880</v>
      </c>
      <c r="I26" s="1019" t="s">
        <v>268</v>
      </c>
      <c r="J26" s="1020"/>
      <c r="K26" s="37">
        <v>3434</v>
      </c>
      <c r="L26" s="133">
        <v>479900</v>
      </c>
      <c r="M26" s="736"/>
      <c r="N26" s="739">
        <f t="shared" si="0"/>
        <v>509173.89999999997</v>
      </c>
      <c r="O26" s="5"/>
      <c r="P26" s="5"/>
    </row>
    <row r="27" spans="1:16" ht="14.25" customHeight="1">
      <c r="A27" s="996"/>
      <c r="B27" s="996"/>
      <c r="C27" s="32"/>
      <c r="D27" s="5"/>
      <c r="E27" s="6"/>
      <c r="F27" s="5"/>
      <c r="G27" s="5"/>
      <c r="H27" s="35"/>
      <c r="I27" s="5"/>
      <c r="J27" s="5"/>
      <c r="K27" s="7"/>
      <c r="L27" s="7"/>
      <c r="M27" s="6"/>
      <c r="N27" s="5"/>
      <c r="O27" s="5"/>
      <c r="P27" s="5"/>
    </row>
    <row r="28" spans="1:16" ht="12.75" customHeight="1">
      <c r="A28" s="995"/>
      <c r="B28" s="995"/>
      <c r="C28" s="32"/>
      <c r="D28" s="7"/>
      <c r="E28" s="6"/>
      <c r="F28" s="5"/>
      <c r="G28" s="19"/>
      <c r="H28" s="19"/>
      <c r="I28" s="2"/>
      <c r="J28" s="2"/>
      <c r="K28" s="7"/>
      <c r="L28" s="2"/>
      <c r="M28" s="6"/>
      <c r="N28" s="5"/>
      <c r="O28" s="5"/>
      <c r="P28" s="5"/>
    </row>
    <row r="29" spans="1:16" ht="14.25" customHeight="1">
      <c r="A29" s="996"/>
      <c r="B29" s="996"/>
      <c r="C29" s="32"/>
      <c r="D29" s="34"/>
      <c r="E29" s="6"/>
      <c r="F29" s="5"/>
      <c r="G29" s="19"/>
      <c r="H29" s="1011"/>
      <c r="I29" s="1005"/>
      <c r="J29" s="8"/>
      <c r="K29" s="7"/>
      <c r="L29" s="7"/>
      <c r="M29" s="6"/>
      <c r="N29" s="5"/>
      <c r="O29" s="5"/>
      <c r="P29" s="5"/>
    </row>
    <row r="30" spans="1:18" ht="12.75" customHeight="1">
      <c r="A30" s="995"/>
      <c r="B30" s="995"/>
      <c r="C30" s="32"/>
      <c r="D30" s="7"/>
      <c r="E30" s="6"/>
      <c r="F30" s="5"/>
      <c r="G30" s="19"/>
      <c r="H30" s="1004"/>
      <c r="I30" s="1005"/>
      <c r="J30" s="30"/>
      <c r="K30" s="7"/>
      <c r="L30" s="7"/>
      <c r="M30" s="6"/>
      <c r="N30" s="5"/>
      <c r="O30" s="5"/>
      <c r="P30" s="5"/>
      <c r="R30" s="17"/>
    </row>
    <row r="31" spans="1:18" ht="12.75" customHeight="1">
      <c r="A31" s="996"/>
      <c r="B31" s="996"/>
      <c r="C31" s="32"/>
      <c r="D31" s="33"/>
      <c r="E31" s="6"/>
      <c r="F31" s="5"/>
      <c r="G31" s="19"/>
      <c r="H31" s="1004"/>
      <c r="I31" s="1005"/>
      <c r="J31" s="30"/>
      <c r="K31" s="7"/>
      <c r="L31" s="7"/>
      <c r="M31" s="6"/>
      <c r="N31" s="5"/>
      <c r="O31" s="5"/>
      <c r="P31" s="5"/>
      <c r="R31" s="20"/>
    </row>
    <row r="32" spans="1:16" ht="12.75" customHeight="1">
      <c r="A32" s="995"/>
      <c r="B32" s="995"/>
      <c r="C32" s="32"/>
      <c r="D32" s="33"/>
      <c r="E32" s="6"/>
      <c r="F32" s="5"/>
      <c r="G32" s="19"/>
      <c r="H32" s="1004"/>
      <c r="I32" s="1005"/>
      <c r="J32" s="30"/>
      <c r="K32" s="7"/>
      <c r="L32" s="7"/>
      <c r="M32" s="6"/>
      <c r="N32" s="5"/>
      <c r="O32" s="5"/>
      <c r="P32" s="5"/>
    </row>
    <row r="33" spans="1:16" ht="13.5" customHeight="1">
      <c r="A33" s="996"/>
      <c r="B33" s="996"/>
      <c r="C33" s="32"/>
      <c r="D33" s="31"/>
      <c r="E33" s="6"/>
      <c r="F33" s="5"/>
      <c r="G33" s="19"/>
      <c r="H33" s="1004"/>
      <c r="I33" s="1005"/>
      <c r="J33" s="30"/>
      <c r="K33" s="7"/>
      <c r="L33" s="6"/>
      <c r="M33" s="6"/>
      <c r="N33" s="5"/>
      <c r="O33" s="5"/>
      <c r="P33" s="5"/>
    </row>
    <row r="34" spans="1:16" ht="12.75" customHeight="1">
      <c r="A34" s="995"/>
      <c r="B34" s="995"/>
      <c r="C34" s="7"/>
      <c r="D34" s="5"/>
      <c r="E34" s="6"/>
      <c r="F34" s="5"/>
      <c r="G34" s="5"/>
      <c r="H34" s="1006"/>
      <c r="I34" s="1005"/>
      <c r="J34" s="5"/>
      <c r="K34" s="7"/>
      <c r="L34" s="5"/>
      <c r="M34" s="6"/>
      <c r="N34" s="5"/>
      <c r="O34" s="5"/>
      <c r="P34" s="5"/>
    </row>
    <row r="35" spans="1:16" ht="14.25" customHeight="1">
      <c r="A35" s="996"/>
      <c r="B35" s="996"/>
      <c r="C35" s="7"/>
      <c r="D35" s="5"/>
      <c r="E35" s="6"/>
      <c r="F35" s="5"/>
      <c r="G35" s="5"/>
      <c r="H35" s="5"/>
      <c r="I35" s="5"/>
      <c r="J35" s="5"/>
      <c r="K35" s="7"/>
      <c r="L35" s="5"/>
      <c r="M35" s="6"/>
      <c r="N35" s="5"/>
      <c r="O35" s="5"/>
      <c r="P35" s="5"/>
    </row>
    <row r="36" spans="1:16" ht="12.75" customHeight="1">
      <c r="A36" s="995"/>
      <c r="B36" s="995"/>
      <c r="C36" s="7"/>
      <c r="D36" s="5"/>
      <c r="E36" s="6"/>
      <c r="F36" s="5"/>
      <c r="G36" s="5"/>
      <c r="H36" s="5"/>
      <c r="I36" s="5"/>
      <c r="J36" s="5"/>
      <c r="K36" s="7"/>
      <c r="L36" s="5"/>
      <c r="M36" s="6"/>
      <c r="N36" s="5"/>
      <c r="O36" s="5"/>
      <c r="P36" s="5"/>
    </row>
    <row r="37" spans="1:16" ht="13.5" customHeight="1">
      <c r="A37" s="996"/>
      <c r="B37" s="996"/>
      <c r="C37" s="7"/>
      <c r="D37" s="7"/>
      <c r="E37" s="6"/>
      <c r="F37" s="5"/>
      <c r="G37" s="5"/>
      <c r="H37" s="5"/>
      <c r="I37" s="5"/>
      <c r="J37" s="5"/>
      <c r="K37" s="7"/>
      <c r="L37" s="5"/>
      <c r="M37" s="6"/>
      <c r="N37" s="5"/>
      <c r="O37" s="5"/>
      <c r="P37" s="5"/>
    </row>
    <row r="38" spans="1:16" ht="14.25" customHeight="1">
      <c r="A38" s="995"/>
      <c r="B38" s="995"/>
      <c r="C38" s="7"/>
      <c r="D38" s="7"/>
      <c r="E38" s="6"/>
      <c r="F38" s="7"/>
      <c r="G38" s="5"/>
      <c r="H38" s="29"/>
      <c r="I38" s="5"/>
      <c r="J38" s="20"/>
      <c r="K38" s="7"/>
      <c r="L38" s="5"/>
      <c r="M38" s="6"/>
      <c r="N38" s="5"/>
      <c r="O38" s="5"/>
      <c r="P38" s="5"/>
    </row>
    <row r="39" spans="1:16" ht="12.75" customHeight="1">
      <c r="A39" s="996"/>
      <c r="B39" s="996"/>
      <c r="C39" s="7"/>
      <c r="D39" s="7"/>
      <c r="E39" s="6"/>
      <c r="F39" s="7"/>
      <c r="G39" s="5"/>
      <c r="H39" s="28"/>
      <c r="I39" s="5"/>
      <c r="J39" s="16"/>
      <c r="K39" s="7"/>
      <c r="L39" s="5"/>
      <c r="M39" s="6"/>
      <c r="N39" s="5"/>
      <c r="O39" s="5"/>
      <c r="P39" s="5"/>
    </row>
    <row r="40" spans="1:16" ht="12.75" customHeight="1">
      <c r="A40" s="995"/>
      <c r="B40" s="995"/>
      <c r="C40" s="7"/>
      <c r="D40" s="16"/>
      <c r="E40" s="6"/>
      <c r="F40" s="7"/>
      <c r="G40" s="5"/>
      <c r="H40" s="1004"/>
      <c r="I40" s="1005"/>
      <c r="J40" s="7"/>
      <c r="K40" s="7"/>
      <c r="L40" s="5"/>
      <c r="M40" s="6"/>
      <c r="N40" s="5"/>
      <c r="O40" s="5"/>
      <c r="P40" s="5"/>
    </row>
    <row r="41" spans="1:16" ht="12.75" customHeight="1">
      <c r="A41" s="996"/>
      <c r="B41" s="996"/>
      <c r="C41" s="7"/>
      <c r="D41" s="16"/>
      <c r="E41" s="6"/>
      <c r="F41" s="7"/>
      <c r="G41" s="5"/>
      <c r="H41" s="1004"/>
      <c r="I41" s="1005"/>
      <c r="J41" s="5"/>
      <c r="K41" s="7"/>
      <c r="L41" s="5"/>
      <c r="M41" s="15"/>
      <c r="N41" s="5"/>
      <c r="O41" s="5"/>
      <c r="P41" s="5"/>
    </row>
    <row r="42" spans="1:16" ht="12" customHeight="1">
      <c r="A42" s="995"/>
      <c r="B42" s="995"/>
      <c r="C42" s="7"/>
      <c r="D42" s="16"/>
      <c r="E42" s="6"/>
      <c r="F42" s="7"/>
      <c r="G42" s="5"/>
      <c r="H42" s="1004"/>
      <c r="I42" s="1005"/>
      <c r="J42" s="5"/>
      <c r="K42" s="7"/>
      <c r="L42" s="7"/>
      <c r="M42" s="15"/>
      <c r="N42" s="5"/>
      <c r="O42" s="5"/>
      <c r="P42" s="5"/>
    </row>
    <row r="43" spans="1:16" ht="12.75" customHeight="1">
      <c r="A43" s="996"/>
      <c r="B43" s="996"/>
      <c r="C43" s="7"/>
      <c r="D43" s="5"/>
      <c r="E43" s="6"/>
      <c r="F43" s="5"/>
      <c r="G43" s="5"/>
      <c r="H43" s="990"/>
      <c r="I43" s="1005"/>
      <c r="J43" s="5"/>
      <c r="K43" s="7"/>
      <c r="L43" s="7"/>
      <c r="M43" s="6"/>
      <c r="N43" s="5"/>
      <c r="O43" s="5"/>
      <c r="P43" s="5"/>
    </row>
    <row r="44" spans="1:16" ht="13.5" customHeight="1">
      <c r="A44" s="995"/>
      <c r="B44" s="995"/>
      <c r="C44" s="7"/>
      <c r="D44" s="5"/>
      <c r="E44" s="6"/>
      <c r="F44" s="5"/>
      <c r="G44" s="5"/>
      <c r="H44" s="1006"/>
      <c r="I44" s="1005"/>
      <c r="J44" s="5"/>
      <c r="K44" s="7"/>
      <c r="L44" s="7"/>
      <c r="M44" s="6"/>
      <c r="N44" s="5"/>
      <c r="O44" s="5"/>
      <c r="P44" s="5"/>
    </row>
    <row r="45" spans="1:16" ht="12.75" customHeight="1">
      <c r="A45" s="996"/>
      <c r="B45" s="996"/>
      <c r="C45" s="7"/>
      <c r="D45" s="5"/>
      <c r="E45" s="6"/>
      <c r="F45" s="5"/>
      <c r="G45" s="5"/>
      <c r="H45" s="1006"/>
      <c r="I45" s="1005"/>
      <c r="J45" s="5"/>
      <c r="K45" s="7"/>
      <c r="L45" s="7"/>
      <c r="M45" s="6"/>
      <c r="N45" s="5"/>
      <c r="O45" s="5"/>
      <c r="P45" s="5"/>
    </row>
    <row r="46" spans="1:16" ht="12" customHeight="1">
      <c r="A46" s="995"/>
      <c r="B46" s="995"/>
      <c r="C46" s="7"/>
      <c r="D46" s="7"/>
      <c r="E46" s="6"/>
      <c r="F46" s="2"/>
      <c r="G46" s="5"/>
      <c r="H46" s="1006"/>
      <c r="I46" s="1005"/>
      <c r="J46" s="5"/>
      <c r="K46" s="7"/>
      <c r="L46" s="5"/>
      <c r="M46" s="6"/>
      <c r="N46" s="5"/>
      <c r="O46" s="5"/>
      <c r="P46" s="5"/>
    </row>
    <row r="47" spans="1:16" ht="12" customHeight="1">
      <c r="A47" s="996"/>
      <c r="B47" s="996"/>
      <c r="C47" s="5"/>
      <c r="D47" s="7"/>
      <c r="E47" s="6"/>
      <c r="F47" s="16"/>
      <c r="G47" s="16"/>
      <c r="H47" s="1006"/>
      <c r="I47" s="1005"/>
      <c r="J47" s="5"/>
      <c r="K47" s="7"/>
      <c r="L47" s="5"/>
      <c r="M47" s="6"/>
      <c r="N47" s="5"/>
      <c r="O47" s="5"/>
      <c r="P47" s="5"/>
    </row>
    <row r="48" spans="1:16" ht="14.25" customHeight="1">
      <c r="A48" s="995"/>
      <c r="B48" s="995"/>
      <c r="C48" s="5"/>
      <c r="D48" s="7"/>
      <c r="E48" s="6"/>
      <c r="F48" s="16"/>
      <c r="G48" s="16"/>
      <c r="H48" s="1006"/>
      <c r="I48" s="1005"/>
      <c r="J48" s="5"/>
      <c r="K48" s="7"/>
      <c r="L48" s="5"/>
      <c r="M48" s="6"/>
      <c r="N48" s="5"/>
      <c r="O48" s="5"/>
      <c r="P48" s="5"/>
    </row>
    <row r="49" spans="1:16" ht="13.5" customHeight="1">
      <c r="A49" s="996"/>
      <c r="B49" s="996"/>
      <c r="C49" s="5"/>
      <c r="D49" s="5"/>
      <c r="E49" s="6"/>
      <c r="F49" s="16"/>
      <c r="G49" s="16"/>
      <c r="H49" s="1006"/>
      <c r="I49" s="1005"/>
      <c r="J49" s="5"/>
      <c r="K49" s="7"/>
      <c r="L49" s="5"/>
      <c r="M49" s="6"/>
      <c r="N49" s="5"/>
      <c r="O49" s="5"/>
      <c r="P49" s="5"/>
    </row>
    <row r="50" spans="1:16" ht="12" customHeight="1">
      <c r="A50" s="6"/>
      <c r="B50" s="5"/>
      <c r="C50" s="5"/>
      <c r="D50" s="5"/>
      <c r="E50" s="6"/>
      <c r="F50" s="16"/>
      <c r="G50" s="16"/>
      <c r="H50" s="990"/>
      <c r="I50" s="1005"/>
      <c r="J50" s="7"/>
      <c r="K50" s="7"/>
      <c r="L50" s="7"/>
      <c r="M50" s="6"/>
      <c r="N50" s="5"/>
      <c r="O50" s="5"/>
      <c r="P50" s="5"/>
    </row>
    <row r="51" spans="1:16" ht="12" customHeight="1">
      <c r="A51" s="5"/>
      <c r="B51" s="5"/>
      <c r="C51" s="5"/>
      <c r="D51" s="5"/>
      <c r="E51" s="6"/>
      <c r="F51" s="5"/>
      <c r="G51" s="5"/>
      <c r="H51" s="990"/>
      <c r="I51" s="1005"/>
      <c r="J51" s="7"/>
      <c r="K51" s="7"/>
      <c r="L51" s="5"/>
      <c r="M51" s="6"/>
      <c r="N51" s="5"/>
      <c r="O51" s="5"/>
      <c r="P51" s="5"/>
    </row>
    <row r="52" spans="1:17" ht="15.75">
      <c r="A52" s="1004"/>
      <c r="B52" s="1004"/>
      <c r="C52" s="1004"/>
      <c r="D52" s="1004"/>
      <c r="E52" s="1004"/>
      <c r="F52" s="19"/>
      <c r="G52" s="19"/>
      <c r="H52" s="19"/>
      <c r="I52" s="19"/>
      <c r="J52" s="19"/>
      <c r="K52" s="19"/>
      <c r="L52" s="19"/>
      <c r="M52" s="19"/>
      <c r="N52" s="5"/>
      <c r="O52" s="5"/>
      <c r="P52" s="5"/>
      <c r="Q52" s="21"/>
    </row>
    <row r="53" spans="1:16" ht="16.5" customHeight="1">
      <c r="A53" s="23"/>
      <c r="B53" s="15"/>
      <c r="C53" s="6"/>
      <c r="D53" s="6"/>
      <c r="E53" s="6"/>
      <c r="F53" s="1008"/>
      <c r="G53" s="1009"/>
      <c r="H53" s="1009"/>
      <c r="I53" s="1010"/>
      <c r="J53" s="1010"/>
      <c r="K53" s="1010"/>
      <c r="L53" s="1"/>
      <c r="M53" s="1"/>
      <c r="N53" s="5"/>
      <c r="O53" s="5"/>
      <c r="P53" s="5"/>
    </row>
    <row r="54" spans="1:16" ht="15.75">
      <c r="A54" s="21"/>
      <c r="B54" s="6"/>
      <c r="C54" s="21"/>
      <c r="D54" s="18"/>
      <c r="E54" s="22"/>
      <c r="F54" s="1008"/>
      <c r="G54" s="1007"/>
      <c r="H54" s="1007"/>
      <c r="I54" s="1007"/>
      <c r="J54" s="1007"/>
      <c r="K54" s="1007"/>
      <c r="L54" s="1"/>
      <c r="M54" s="1"/>
      <c r="N54" s="5"/>
      <c r="O54" s="5"/>
      <c r="P54" s="5"/>
    </row>
    <row r="55" spans="1:16" s="11" customFormat="1" ht="15.75">
      <c r="A55" s="3"/>
      <c r="B55" s="16"/>
      <c r="C55" s="3"/>
      <c r="D55" s="3"/>
      <c r="E55" s="24"/>
      <c r="F55" s="25"/>
      <c r="G55" s="1003"/>
      <c r="H55" s="1003"/>
      <c r="I55" s="1003"/>
      <c r="J55" s="1003"/>
      <c r="K55" s="1003"/>
      <c r="L55" s="25"/>
      <c r="M55" s="1"/>
      <c r="N55" s="16"/>
      <c r="O55" s="16"/>
      <c r="P55" s="16"/>
    </row>
    <row r="56" spans="1:16" s="11" customFormat="1" ht="15.75">
      <c r="A56" s="1"/>
      <c r="B56" s="3"/>
      <c r="C56" s="3"/>
      <c r="D56" s="3"/>
      <c r="E56" s="24"/>
      <c r="F56" s="25"/>
      <c r="G56" s="1003"/>
      <c r="H56" s="1003"/>
      <c r="I56" s="1003"/>
      <c r="J56" s="1003"/>
      <c r="K56" s="1003"/>
      <c r="L56" s="25"/>
      <c r="M56" s="1"/>
      <c r="N56" s="16"/>
      <c r="O56" s="16"/>
      <c r="P56" s="16"/>
    </row>
    <row r="57" spans="1:13" s="11" customFormat="1" ht="15.75">
      <c r="A57" s="3"/>
      <c r="B57" s="3"/>
      <c r="C57" s="3"/>
      <c r="D57" s="13"/>
      <c r="E57" s="24"/>
      <c r="F57" s="25"/>
      <c r="G57" s="1003"/>
      <c r="H57" s="1003"/>
      <c r="I57" s="1003"/>
      <c r="J57" s="1003"/>
      <c r="K57" s="1003"/>
      <c r="L57" s="25"/>
      <c r="M57" s="1"/>
    </row>
    <row r="58" spans="1:13" s="11" customFormat="1" ht="15.75">
      <c r="A58" s="3"/>
      <c r="B58" s="3"/>
      <c r="C58" s="3"/>
      <c r="D58" s="13"/>
      <c r="E58" s="24"/>
      <c r="F58" s="25"/>
      <c r="G58" s="1003"/>
      <c r="H58" s="1003"/>
      <c r="I58" s="1003"/>
      <c r="J58" s="1003"/>
      <c r="K58" s="1003"/>
      <c r="L58" s="25"/>
      <c r="M58" s="1"/>
    </row>
    <row r="59" spans="1:13" s="11" customFormat="1" ht="15.75">
      <c r="A59" s="3"/>
      <c r="B59" s="3"/>
      <c r="C59" s="3"/>
      <c r="D59" s="3"/>
      <c r="E59" s="24"/>
      <c r="F59" s="25"/>
      <c r="G59" s="1003"/>
      <c r="H59" s="1003"/>
      <c r="I59" s="1003"/>
      <c r="J59" s="1003"/>
      <c r="K59" s="1003"/>
      <c r="L59" s="25"/>
      <c r="M59" s="1"/>
    </row>
    <row r="60" spans="1:13" s="11" customFormat="1" ht="15.75">
      <c r="A60" s="3"/>
      <c r="B60" s="3"/>
      <c r="C60" s="3"/>
      <c r="D60" s="13"/>
      <c r="E60" s="24"/>
      <c r="F60" s="25"/>
      <c r="G60" s="1003"/>
      <c r="H60" s="1003"/>
      <c r="I60" s="1003"/>
      <c r="J60" s="1003"/>
      <c r="K60" s="1003"/>
      <c r="L60" s="25"/>
      <c r="M60" s="1"/>
    </row>
    <row r="61" spans="1:13" s="11" customFormat="1" ht="15.75">
      <c r="A61" s="3"/>
      <c r="B61" s="3"/>
      <c r="C61" s="3"/>
      <c r="D61" s="3"/>
      <c r="E61" s="24"/>
      <c r="F61" s="25"/>
      <c r="G61" s="1003"/>
      <c r="H61" s="1003"/>
      <c r="I61" s="1003"/>
      <c r="J61" s="1003"/>
      <c r="K61" s="1003"/>
      <c r="L61" s="25"/>
      <c r="M61" s="10"/>
    </row>
    <row r="62" spans="1:13" s="11" customFormat="1" ht="15.75">
      <c r="A62" s="3"/>
      <c r="B62" s="3"/>
      <c r="C62" s="3"/>
      <c r="D62" s="3"/>
      <c r="E62" s="24"/>
      <c r="F62" s="25"/>
      <c r="G62" s="1003"/>
      <c r="H62" s="1003"/>
      <c r="I62" s="1003"/>
      <c r="J62" s="1003"/>
      <c r="K62" s="1003"/>
      <c r="L62" s="25"/>
      <c r="M62" s="10"/>
    </row>
    <row r="63" s="11" customFormat="1" ht="15">
      <c r="B63" s="3"/>
    </row>
    <row r="64" spans="1:13" s="11" customFormat="1" ht="12.75">
      <c r="A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s="11" customFormat="1" ht="7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</sheetData>
  <sheetProtection/>
  <mergeCells count="135">
    <mergeCell ref="F14:G14"/>
    <mergeCell ref="F25:G25"/>
    <mergeCell ref="A12:B12"/>
    <mergeCell ref="A13:B13"/>
    <mergeCell ref="A15:B15"/>
    <mergeCell ref="A14:B14"/>
    <mergeCell ref="A22:B22"/>
    <mergeCell ref="F15:G15"/>
    <mergeCell ref="F16:G16"/>
    <mergeCell ref="F17:G17"/>
    <mergeCell ref="A24:B24"/>
    <mergeCell ref="A25:B25"/>
    <mergeCell ref="F22:G22"/>
    <mergeCell ref="F23:G23"/>
    <mergeCell ref="F24:G24"/>
    <mergeCell ref="F12:G12"/>
    <mergeCell ref="F13:G13"/>
    <mergeCell ref="L6:M6"/>
    <mergeCell ref="I9:J9"/>
    <mergeCell ref="F9:G9"/>
    <mergeCell ref="A6:B6"/>
    <mergeCell ref="I10:J10"/>
    <mergeCell ref="F10:G10"/>
    <mergeCell ref="A7:B7"/>
    <mergeCell ref="A8:B8"/>
    <mergeCell ref="F8:G8"/>
    <mergeCell ref="A9:B9"/>
    <mergeCell ref="I6:J6"/>
    <mergeCell ref="I7:J7"/>
    <mergeCell ref="I8:J8"/>
    <mergeCell ref="F6:G6"/>
    <mergeCell ref="F7:G7"/>
    <mergeCell ref="I11:J11"/>
    <mergeCell ref="I21:J21"/>
    <mergeCell ref="I15:J15"/>
    <mergeCell ref="I16:J16"/>
    <mergeCell ref="I12:J12"/>
    <mergeCell ref="I13:J13"/>
    <mergeCell ref="I14:J14"/>
    <mergeCell ref="I17:J17"/>
    <mergeCell ref="I18:J18"/>
    <mergeCell ref="I19:J19"/>
    <mergeCell ref="A52:E52"/>
    <mergeCell ref="G53:H53"/>
    <mergeCell ref="H49:I49"/>
    <mergeCell ref="H50:I50"/>
    <mergeCell ref="H31:I31"/>
    <mergeCell ref="A10:B10"/>
    <mergeCell ref="A11:B11"/>
    <mergeCell ref="F11:G11"/>
    <mergeCell ref="I55:K55"/>
    <mergeCell ref="F53:F54"/>
    <mergeCell ref="I20:J20"/>
    <mergeCell ref="F18:G18"/>
    <mergeCell ref="F19:G19"/>
    <mergeCell ref="F20:G20"/>
    <mergeCell ref="F21:G21"/>
    <mergeCell ref="A17:B17"/>
    <mergeCell ref="A18:B18"/>
    <mergeCell ref="A19:B19"/>
    <mergeCell ref="A20:B20"/>
    <mergeCell ref="A21:B21"/>
    <mergeCell ref="A16:B16"/>
    <mergeCell ref="H47:I47"/>
    <mergeCell ref="H48:I48"/>
    <mergeCell ref="H45:I45"/>
    <mergeCell ref="G62:H62"/>
    <mergeCell ref="G61:H61"/>
    <mergeCell ref="I60:K60"/>
    <mergeCell ref="I62:K62"/>
    <mergeCell ref="H44:I44"/>
    <mergeCell ref="H46:I46"/>
    <mergeCell ref="H51:I51"/>
    <mergeCell ref="G54:H54"/>
    <mergeCell ref="I53:K53"/>
    <mergeCell ref="I54:K54"/>
    <mergeCell ref="I59:K59"/>
    <mergeCell ref="I57:K57"/>
    <mergeCell ref="I56:K56"/>
    <mergeCell ref="G57:H57"/>
    <mergeCell ref="I58:K58"/>
    <mergeCell ref="I61:K61"/>
    <mergeCell ref="G56:H56"/>
    <mergeCell ref="G55:H55"/>
    <mergeCell ref="G58:H58"/>
    <mergeCell ref="G60:H60"/>
    <mergeCell ref="G59:H59"/>
    <mergeCell ref="H43:I43"/>
    <mergeCell ref="I23:J23"/>
    <mergeCell ref="I24:J24"/>
    <mergeCell ref="I25:J25"/>
    <mergeCell ref="I26:J26"/>
    <mergeCell ref="H29:I29"/>
    <mergeCell ref="H30:I30"/>
    <mergeCell ref="H32:I32"/>
    <mergeCell ref="H33:I33"/>
    <mergeCell ref="H34:I34"/>
    <mergeCell ref="H40:I40"/>
    <mergeCell ref="A26:B26"/>
    <mergeCell ref="A28:B28"/>
    <mergeCell ref="A29:B29"/>
    <mergeCell ref="A27:B27"/>
    <mergeCell ref="I22:J22"/>
    <mergeCell ref="H41:I41"/>
    <mergeCell ref="H42:I42"/>
    <mergeCell ref="F26:G26"/>
    <mergeCell ref="A1:N1"/>
    <mergeCell ref="A2:N2"/>
    <mergeCell ref="A3:N3"/>
    <mergeCell ref="A42:B42"/>
    <mergeCell ref="A30:B30"/>
    <mergeCell ref="A31:B31"/>
    <mergeCell ref="A32:B32"/>
    <mergeCell ref="A33:B33"/>
    <mergeCell ref="A34:B34"/>
    <mergeCell ref="A35:B35"/>
    <mergeCell ref="A23:B23"/>
    <mergeCell ref="A5:B5"/>
    <mergeCell ref="A4:M4"/>
    <mergeCell ref="F5:G5"/>
    <mergeCell ref="L5:M5"/>
    <mergeCell ref="I5:J5"/>
    <mergeCell ref="A43:B43"/>
    <mergeCell ref="A48:B48"/>
    <mergeCell ref="A49:B49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</mergeCells>
  <printOptions/>
  <pageMargins left="0.6692913385826772" right="0.5511811023622047" top="0.15748031496062992" bottom="0.1968503937007874" header="0.15748031496062992" footer="0.23"/>
  <pageSetup horizontalDpi="200" verticalDpi="200" orientation="landscape" paperSize="9" scale="84" r:id="rId1"/>
  <headerFooter alignWithMargins="0">
    <oddFooter>&amp;L*-цены приведены с НДС&amp;R2 из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SheetLayoutView="100" zoomScalePageLayoutView="0" workbookViewId="0" topLeftCell="A1">
      <selection activeCell="F11" sqref="F11:G11"/>
    </sheetView>
  </sheetViews>
  <sheetFormatPr defaultColWidth="8.8515625" defaultRowHeight="12.75"/>
  <cols>
    <col min="1" max="1" width="17.28125" style="4" customWidth="1"/>
    <col min="2" max="2" width="19.8515625" style="4" customWidth="1"/>
    <col min="3" max="3" width="16.8515625" style="4" customWidth="1"/>
    <col min="4" max="4" width="18.57421875" style="4" customWidth="1"/>
    <col min="5" max="5" width="13.7109375" style="4" customWidth="1"/>
    <col min="6" max="6" width="12.28125" style="4" customWidth="1"/>
    <col min="7" max="7" width="7.57421875" style="4" customWidth="1"/>
    <col min="8" max="8" width="7.28125" style="4" customWidth="1"/>
    <col min="9" max="9" width="6.28125" style="4" customWidth="1"/>
    <col min="10" max="10" width="10.7109375" style="4" customWidth="1"/>
    <col min="11" max="11" width="9.57421875" style="4" customWidth="1"/>
    <col min="12" max="12" width="10.421875" style="4" hidden="1" customWidth="1"/>
    <col min="13" max="13" width="7.421875" style="4" hidden="1" customWidth="1"/>
    <col min="14" max="14" width="15.7109375" style="4" customWidth="1"/>
    <col min="15" max="16384" width="8.8515625" style="4" customWidth="1"/>
  </cols>
  <sheetData>
    <row r="1" spans="1:19" ht="21" customHeight="1">
      <c r="A1" s="989" t="s">
        <v>979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53"/>
      <c r="P1" s="53"/>
      <c r="Q1" s="53"/>
      <c r="R1" s="53"/>
      <c r="S1" s="53"/>
    </row>
    <row r="2" spans="1:19" ht="14.25" customHeight="1">
      <c r="A2" s="990" t="s">
        <v>22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"/>
      <c r="P2" s="9"/>
      <c r="Q2" s="9"/>
      <c r="R2" s="9"/>
      <c r="S2" s="9"/>
    </row>
    <row r="3" spans="1:19" ht="14.25" customHeight="1">
      <c r="A3" s="1037" t="s">
        <v>983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9"/>
      <c r="P3" s="9"/>
      <c r="Q3" s="9"/>
      <c r="R3" s="9"/>
      <c r="S3" s="9"/>
    </row>
    <row r="4" spans="1:19" ht="14.25" customHeight="1">
      <c r="A4" s="1038" t="s">
        <v>379</v>
      </c>
      <c r="B4" s="1039"/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58"/>
      <c r="P4" s="58"/>
      <c r="Q4" s="58"/>
      <c r="R4" s="58"/>
      <c r="S4" s="58"/>
    </row>
    <row r="5" spans="1:19" ht="12.75" customHeight="1">
      <c r="A5" s="1014" t="s">
        <v>336</v>
      </c>
      <c r="B5" s="1014"/>
      <c r="C5" s="128" t="s">
        <v>335</v>
      </c>
      <c r="D5" s="129" t="s">
        <v>334</v>
      </c>
      <c r="E5" s="130" t="s">
        <v>333</v>
      </c>
      <c r="F5" s="1016" t="s">
        <v>332</v>
      </c>
      <c r="G5" s="1016"/>
      <c r="H5" s="130" t="s">
        <v>331</v>
      </c>
      <c r="I5" s="1017" t="s">
        <v>330</v>
      </c>
      <c r="J5" s="1017"/>
      <c r="K5" s="130" t="s">
        <v>329</v>
      </c>
      <c r="L5" s="1017" t="s">
        <v>267</v>
      </c>
      <c r="M5" s="1017"/>
      <c r="N5" s="129" t="s">
        <v>267</v>
      </c>
      <c r="O5" s="738"/>
      <c r="P5" s="5"/>
      <c r="Q5" s="5"/>
      <c r="R5" s="5"/>
      <c r="S5" s="5"/>
    </row>
    <row r="6" spans="1:16" ht="15" customHeight="1">
      <c r="A6" s="1014"/>
      <c r="B6" s="1014"/>
      <c r="C6" s="128" t="s">
        <v>328</v>
      </c>
      <c r="D6" s="131" t="s">
        <v>327</v>
      </c>
      <c r="E6" s="132" t="s">
        <v>326</v>
      </c>
      <c r="F6" s="1018" t="s">
        <v>325</v>
      </c>
      <c r="G6" s="1018"/>
      <c r="H6" s="133" t="s">
        <v>378</v>
      </c>
      <c r="I6" s="1016" t="s">
        <v>323</v>
      </c>
      <c r="J6" s="1016"/>
      <c r="K6" s="134"/>
      <c r="L6" s="1018"/>
      <c r="M6" s="1018"/>
      <c r="N6" s="732"/>
      <c r="O6" s="5"/>
      <c r="P6" s="5"/>
    </row>
    <row r="7" spans="1:16" ht="14.25" customHeight="1">
      <c r="A7" s="1014" t="s">
        <v>377</v>
      </c>
      <c r="B7" s="1014"/>
      <c r="C7" s="128" t="s">
        <v>376</v>
      </c>
      <c r="D7" s="128">
        <v>3</v>
      </c>
      <c r="E7" s="128">
        <v>0.7</v>
      </c>
      <c r="F7" s="1014">
        <v>3.4</v>
      </c>
      <c r="G7" s="1014"/>
      <c r="H7" s="128">
        <v>62.5</v>
      </c>
      <c r="I7" s="1014" t="s">
        <v>375</v>
      </c>
      <c r="J7" s="1014"/>
      <c r="K7" s="128">
        <v>365</v>
      </c>
      <c r="L7" s="1018">
        <v>18600</v>
      </c>
      <c r="M7" s="1018"/>
      <c r="N7" s="740">
        <f>L7*1.035</f>
        <v>19251</v>
      </c>
      <c r="O7" s="5"/>
      <c r="P7" s="5"/>
    </row>
    <row r="8" spans="1:16" ht="14.25" customHeight="1">
      <c r="A8" s="1015" t="s">
        <v>374</v>
      </c>
      <c r="B8" s="1015"/>
      <c r="C8" s="136" t="s">
        <v>321</v>
      </c>
      <c r="D8" s="128">
        <v>30</v>
      </c>
      <c r="E8" s="128">
        <v>19.2</v>
      </c>
      <c r="F8" s="1014">
        <v>10.2</v>
      </c>
      <c r="G8" s="1014"/>
      <c r="H8" s="128">
        <v>553</v>
      </c>
      <c r="I8" s="1014" t="s">
        <v>373</v>
      </c>
      <c r="J8" s="1014"/>
      <c r="K8" s="128">
        <v>384</v>
      </c>
      <c r="L8" s="1040">
        <f>'[1]ДН'!L8*1.025</f>
        <v>43254.99999999999</v>
      </c>
      <c r="M8" s="1041"/>
      <c r="N8" s="740">
        <f>L8*1.035</f>
        <v>44768.92499999999</v>
      </c>
      <c r="O8" s="5"/>
      <c r="P8" s="5"/>
    </row>
    <row r="9" spans="1:16" ht="14.25" customHeight="1">
      <c r="A9" s="1014" t="s">
        <v>372</v>
      </c>
      <c r="B9" s="1014"/>
      <c r="C9" s="128" t="s">
        <v>319</v>
      </c>
      <c r="D9" s="136">
        <v>11</v>
      </c>
      <c r="E9" s="136">
        <v>2.3</v>
      </c>
      <c r="F9" s="1015">
        <v>6.97</v>
      </c>
      <c r="G9" s="1015"/>
      <c r="H9" s="136">
        <v>99</v>
      </c>
      <c r="I9" s="1015" t="s">
        <v>370</v>
      </c>
      <c r="J9" s="1015"/>
      <c r="K9" s="136">
        <v>518</v>
      </c>
      <c r="L9" s="1040">
        <f>'[1]ДН'!L9*1.025</f>
        <v>43254.99999999999</v>
      </c>
      <c r="M9" s="1041"/>
      <c r="N9" s="740">
        <f aca="true" t="shared" si="0" ref="N9:N22">L9*1.035</f>
        <v>44768.92499999999</v>
      </c>
      <c r="O9" s="5"/>
      <c r="P9" s="5"/>
    </row>
    <row r="10" spans="1:16" ht="41.25" customHeight="1">
      <c r="A10" s="1015" t="s">
        <v>371</v>
      </c>
      <c r="B10" s="1015"/>
      <c r="C10" s="136" t="s">
        <v>362</v>
      </c>
      <c r="D10" s="128">
        <v>15</v>
      </c>
      <c r="E10" s="128">
        <v>7.9</v>
      </c>
      <c r="F10" s="1014">
        <v>10.46</v>
      </c>
      <c r="G10" s="1014"/>
      <c r="H10" s="128">
        <v>223</v>
      </c>
      <c r="I10" s="1014" t="s">
        <v>370</v>
      </c>
      <c r="J10" s="1014"/>
      <c r="K10" s="128">
        <v>523</v>
      </c>
      <c r="L10" s="1040">
        <f>'[1]ДН'!L10*1.025</f>
        <v>52992.49999999999</v>
      </c>
      <c r="M10" s="1041"/>
      <c r="N10" s="740">
        <f t="shared" si="0"/>
        <v>54847.23749999999</v>
      </c>
      <c r="O10" s="5"/>
      <c r="P10" s="5"/>
    </row>
    <row r="11" spans="1:16" ht="41.25" customHeight="1">
      <c r="A11" s="1014" t="s">
        <v>369</v>
      </c>
      <c r="B11" s="1014"/>
      <c r="C11" s="136" t="s">
        <v>365</v>
      </c>
      <c r="D11" s="136">
        <v>15</v>
      </c>
      <c r="E11" s="136">
        <v>7.9</v>
      </c>
      <c r="F11" s="1015">
        <v>10.46</v>
      </c>
      <c r="G11" s="1015"/>
      <c r="H11" s="136">
        <v>223</v>
      </c>
      <c r="I11" s="1015" t="s">
        <v>368</v>
      </c>
      <c r="J11" s="1015"/>
      <c r="K11" s="136">
        <v>588</v>
      </c>
      <c r="L11" s="1040">
        <f>'[1]ДН'!L11*1.025</f>
        <v>52992.49999999999</v>
      </c>
      <c r="M11" s="1041"/>
      <c r="N11" s="740">
        <f t="shared" si="0"/>
        <v>54847.23749999999</v>
      </c>
      <c r="O11" s="5"/>
      <c r="P11" s="5"/>
    </row>
    <row r="12" spans="1:16" ht="42" customHeight="1">
      <c r="A12" s="1015" t="s">
        <v>367</v>
      </c>
      <c r="B12" s="1015"/>
      <c r="C12" s="128" t="s">
        <v>362</v>
      </c>
      <c r="D12" s="128">
        <v>11</v>
      </c>
      <c r="E12" s="128">
        <v>4.2</v>
      </c>
      <c r="F12" s="1014">
        <v>9.93</v>
      </c>
      <c r="G12" s="1014"/>
      <c r="H12" s="128">
        <v>125</v>
      </c>
      <c r="I12" s="1014" t="s">
        <v>364</v>
      </c>
      <c r="J12" s="1014"/>
      <c r="K12" s="128">
        <v>543</v>
      </c>
      <c r="L12" s="1040">
        <f>'[1]ДН'!L12*1.025</f>
        <v>56784.99999999999</v>
      </c>
      <c r="M12" s="1041"/>
      <c r="N12" s="740">
        <f t="shared" si="0"/>
        <v>58772.47499999999</v>
      </c>
      <c r="O12" s="5"/>
      <c r="P12" s="5"/>
    </row>
    <row r="13" spans="1:16" ht="39.75" customHeight="1">
      <c r="A13" s="1014" t="s">
        <v>366</v>
      </c>
      <c r="B13" s="1014"/>
      <c r="C13" s="128" t="s">
        <v>365</v>
      </c>
      <c r="D13" s="136">
        <v>15</v>
      </c>
      <c r="E13" s="136">
        <v>14.2</v>
      </c>
      <c r="F13" s="1015">
        <v>14.9</v>
      </c>
      <c r="G13" s="1015"/>
      <c r="H13" s="136">
        <v>283</v>
      </c>
      <c r="I13" s="1015" t="s">
        <v>364</v>
      </c>
      <c r="J13" s="1015"/>
      <c r="K13" s="136">
        <v>548</v>
      </c>
      <c r="L13" s="1040">
        <f>'[1]ДН'!L13*1.025</f>
        <v>56784.99999999999</v>
      </c>
      <c r="M13" s="1041"/>
      <c r="N13" s="740">
        <f t="shared" si="0"/>
        <v>58772.47499999999</v>
      </c>
      <c r="O13" s="5"/>
      <c r="P13" s="5"/>
    </row>
    <row r="14" spans="1:16" ht="40.5" customHeight="1">
      <c r="A14" s="1015" t="s">
        <v>363</v>
      </c>
      <c r="B14" s="1015"/>
      <c r="C14" s="136" t="s">
        <v>362</v>
      </c>
      <c r="D14" s="128">
        <v>11</v>
      </c>
      <c r="E14" s="128">
        <v>7.1</v>
      </c>
      <c r="F14" s="1014">
        <v>13.62</v>
      </c>
      <c r="G14" s="1014"/>
      <c r="H14" s="128">
        <v>155</v>
      </c>
      <c r="I14" s="1014" t="s">
        <v>361</v>
      </c>
      <c r="J14" s="1014"/>
      <c r="K14" s="128">
        <v>625</v>
      </c>
      <c r="L14" s="1040">
        <f>'[1]ДН'!L14*1.025</f>
        <v>66727.5</v>
      </c>
      <c r="M14" s="1041"/>
      <c r="N14" s="740">
        <f t="shared" si="0"/>
        <v>69062.9625</v>
      </c>
      <c r="O14" s="5"/>
      <c r="P14" s="5"/>
    </row>
    <row r="15" spans="1:16" ht="41.25" customHeight="1">
      <c r="A15" s="1014" t="s">
        <v>360</v>
      </c>
      <c r="B15" s="1014"/>
      <c r="C15" s="136" t="s">
        <v>359</v>
      </c>
      <c r="D15" s="136">
        <v>30</v>
      </c>
      <c r="E15" s="136">
        <v>24</v>
      </c>
      <c r="F15" s="1015">
        <v>20.43</v>
      </c>
      <c r="G15" s="1015"/>
      <c r="H15" s="136">
        <v>352</v>
      </c>
      <c r="I15" s="1015" t="s">
        <v>358</v>
      </c>
      <c r="J15" s="1015"/>
      <c r="K15" s="136">
        <v>690</v>
      </c>
      <c r="L15" s="1040">
        <f>'[1]ДН'!L15*1.025</f>
        <v>82615</v>
      </c>
      <c r="M15" s="1041"/>
      <c r="N15" s="740">
        <f t="shared" si="0"/>
        <v>85506.525</v>
      </c>
      <c r="O15" s="5"/>
      <c r="P15" s="5"/>
    </row>
    <row r="16" spans="1:16" ht="40.5" customHeight="1">
      <c r="A16" s="1015" t="s">
        <v>357</v>
      </c>
      <c r="B16" s="1015"/>
      <c r="C16" s="128" t="s">
        <v>356</v>
      </c>
      <c r="D16" s="128">
        <v>22</v>
      </c>
      <c r="E16" s="128">
        <v>12.6</v>
      </c>
      <c r="F16" s="1014">
        <v>19.13</v>
      </c>
      <c r="G16" s="1014"/>
      <c r="H16" s="128">
        <v>194</v>
      </c>
      <c r="I16" s="1014" t="s">
        <v>355</v>
      </c>
      <c r="J16" s="1014"/>
      <c r="K16" s="128">
        <v>986</v>
      </c>
      <c r="L16" s="1040">
        <f>'[1]ДН'!L16*1.025</f>
        <v>96042.49999999999</v>
      </c>
      <c r="M16" s="1041"/>
      <c r="N16" s="740">
        <f t="shared" si="0"/>
        <v>99403.98749999997</v>
      </c>
      <c r="O16" s="5"/>
      <c r="P16" s="5"/>
    </row>
    <row r="17" spans="1:16" ht="39" customHeight="1">
      <c r="A17" s="1014" t="s">
        <v>354</v>
      </c>
      <c r="B17" s="1014"/>
      <c r="C17" s="128" t="s">
        <v>353</v>
      </c>
      <c r="D17" s="136">
        <v>55</v>
      </c>
      <c r="E17" s="136">
        <v>42.5</v>
      </c>
      <c r="F17" s="1015">
        <v>28.7</v>
      </c>
      <c r="G17" s="1015"/>
      <c r="H17" s="136">
        <v>441</v>
      </c>
      <c r="I17" s="1015" t="s">
        <v>352</v>
      </c>
      <c r="J17" s="1015"/>
      <c r="K17" s="136">
        <v>1063</v>
      </c>
      <c r="L17" s="1040">
        <f>'[1]ДН'!L17*1.025</f>
        <v>110699.99999999999</v>
      </c>
      <c r="M17" s="1041"/>
      <c r="N17" s="740">
        <f t="shared" si="0"/>
        <v>114574.49999999997</v>
      </c>
      <c r="O17" s="5"/>
      <c r="P17" s="5"/>
    </row>
    <row r="18" spans="1:16" ht="43.5" customHeight="1">
      <c r="A18" s="1015" t="s">
        <v>351</v>
      </c>
      <c r="B18" s="1015"/>
      <c r="C18" s="136" t="s">
        <v>350</v>
      </c>
      <c r="D18" s="128">
        <v>30</v>
      </c>
      <c r="E18" s="128">
        <v>21.8</v>
      </c>
      <c r="F18" s="1014">
        <v>26.6</v>
      </c>
      <c r="G18" s="1014"/>
      <c r="H18" s="128">
        <v>243</v>
      </c>
      <c r="I18" s="1014" t="s">
        <v>349</v>
      </c>
      <c r="J18" s="1014"/>
      <c r="K18" s="128">
        <v>1125</v>
      </c>
      <c r="L18" s="1042">
        <f>'[1]ДН'!L18*1.025</f>
        <v>113467.49999999999</v>
      </c>
      <c r="M18" s="1043"/>
      <c r="N18" s="740">
        <f t="shared" si="0"/>
        <v>117438.86249999997</v>
      </c>
      <c r="O18" s="5"/>
      <c r="P18" s="5"/>
    </row>
    <row r="19" spans="1:16" ht="15" customHeight="1">
      <c r="A19" s="1014" t="s">
        <v>348</v>
      </c>
      <c r="B19" s="1014"/>
      <c r="C19" s="128" t="s">
        <v>347</v>
      </c>
      <c r="D19" s="136">
        <v>90</v>
      </c>
      <c r="E19" s="136">
        <v>73.6</v>
      </c>
      <c r="F19" s="1015">
        <v>39.9</v>
      </c>
      <c r="G19" s="1015"/>
      <c r="H19" s="136">
        <v>552</v>
      </c>
      <c r="I19" s="1015" t="s">
        <v>346</v>
      </c>
      <c r="J19" s="1015"/>
      <c r="K19" s="680">
        <v>1354</v>
      </c>
      <c r="L19" s="1042">
        <f>'[1]ДН'!L19*1.025</f>
        <v>160310</v>
      </c>
      <c r="M19" s="1043"/>
      <c r="N19" s="740">
        <f t="shared" si="0"/>
        <v>165920.84999999998</v>
      </c>
      <c r="O19" s="5"/>
      <c r="P19" s="5"/>
    </row>
    <row r="20" spans="1:16" ht="15" customHeight="1">
      <c r="A20" s="1014"/>
      <c r="B20" s="1014"/>
      <c r="C20" s="128" t="s">
        <v>345</v>
      </c>
      <c r="D20" s="128">
        <v>45</v>
      </c>
      <c r="E20" s="128">
        <v>27</v>
      </c>
      <c r="F20" s="1014">
        <v>29</v>
      </c>
      <c r="G20" s="1014"/>
      <c r="H20" s="128">
        <v>275</v>
      </c>
      <c r="I20" s="1014" t="s">
        <v>344</v>
      </c>
      <c r="J20" s="1014"/>
      <c r="K20" s="679">
        <v>1475</v>
      </c>
      <c r="L20" s="1044"/>
      <c r="M20" s="1045"/>
      <c r="N20" s="740"/>
      <c r="O20" s="5"/>
      <c r="P20" s="5"/>
    </row>
    <row r="21" spans="1:16" ht="14.25" customHeight="1">
      <c r="A21" s="1015" t="s">
        <v>343</v>
      </c>
      <c r="B21" s="1015"/>
      <c r="C21" s="136" t="s">
        <v>342</v>
      </c>
      <c r="D21" s="136">
        <v>132</v>
      </c>
      <c r="E21" s="136">
        <v>91</v>
      </c>
      <c r="F21" s="1015">
        <v>43</v>
      </c>
      <c r="G21" s="1015"/>
      <c r="H21" s="136">
        <v>620</v>
      </c>
      <c r="I21" s="1015" t="s">
        <v>341</v>
      </c>
      <c r="J21" s="1015"/>
      <c r="K21" s="136">
        <v>1811</v>
      </c>
      <c r="L21" s="1044">
        <f>'[1]ДН'!L21*1.025</f>
        <v>178657.49999999997</v>
      </c>
      <c r="M21" s="1045"/>
      <c r="N21" s="740">
        <f t="shared" si="0"/>
        <v>184910.51249999995</v>
      </c>
      <c r="O21" s="5"/>
      <c r="P21" s="5"/>
    </row>
    <row r="22" spans="1:16" ht="15.75" customHeight="1">
      <c r="A22" s="1014" t="s">
        <v>340</v>
      </c>
      <c r="B22" s="1014"/>
      <c r="C22" s="128" t="s">
        <v>339</v>
      </c>
      <c r="D22" s="128">
        <v>3</v>
      </c>
      <c r="E22" s="128">
        <v>0.19</v>
      </c>
      <c r="F22" s="1014">
        <v>1</v>
      </c>
      <c r="G22" s="1014"/>
      <c r="H22" s="128">
        <v>46</v>
      </c>
      <c r="I22" s="1014" t="s">
        <v>338</v>
      </c>
      <c r="J22" s="1014"/>
      <c r="K22" s="128">
        <v>78</v>
      </c>
      <c r="L22" s="1040">
        <f>'[1]ДН'!L22*1.025</f>
        <v>214429.99999999997</v>
      </c>
      <c r="M22" s="1041"/>
      <c r="N22" s="740">
        <f t="shared" si="0"/>
        <v>221935.04999999996</v>
      </c>
      <c r="O22" s="5"/>
      <c r="P22" s="5"/>
    </row>
    <row r="23" spans="1:16" ht="13.5" customHeight="1">
      <c r="A23" s="995"/>
      <c r="B23" s="995"/>
      <c r="C23" s="27"/>
      <c r="D23" s="27"/>
      <c r="E23" s="27"/>
      <c r="F23" s="27"/>
      <c r="G23" s="54"/>
      <c r="H23" s="27"/>
      <c r="I23" s="27"/>
      <c r="J23" s="54"/>
      <c r="K23" s="27"/>
      <c r="L23" s="9"/>
      <c r="M23" s="9"/>
      <c r="N23" s="5"/>
      <c r="O23" s="5"/>
      <c r="P23" s="5"/>
    </row>
    <row r="24" spans="1:16" ht="13.5" customHeight="1">
      <c r="A24" s="996"/>
      <c r="B24" s="996"/>
      <c r="C24" s="26"/>
      <c r="D24" s="26"/>
      <c r="E24" s="26"/>
      <c r="F24" s="26"/>
      <c r="G24" s="55"/>
      <c r="H24" s="26"/>
      <c r="I24" s="26"/>
      <c r="J24" s="55"/>
      <c r="K24" s="26"/>
      <c r="L24" s="6"/>
      <c r="M24" s="6"/>
      <c r="N24" s="5"/>
      <c r="O24" s="5"/>
      <c r="P24" s="5"/>
    </row>
    <row r="25" spans="1:16" ht="15" customHeight="1">
      <c r="A25" s="995"/>
      <c r="B25" s="995"/>
      <c r="C25" s="27"/>
      <c r="D25" s="27"/>
      <c r="E25" s="27"/>
      <c r="F25" s="27"/>
      <c r="G25" s="54"/>
      <c r="H25" s="27"/>
      <c r="I25" s="27"/>
      <c r="J25" s="54"/>
      <c r="K25" s="27"/>
      <c r="L25" s="5"/>
      <c r="M25" s="6"/>
      <c r="N25" s="5"/>
      <c r="O25" s="5"/>
      <c r="P25" s="5"/>
    </row>
    <row r="26" spans="1:16" ht="14.25" customHeight="1">
      <c r="A26" s="996"/>
      <c r="B26" s="996"/>
      <c r="C26" s="26"/>
      <c r="D26" s="26"/>
      <c r="E26" s="26"/>
      <c r="F26" s="26"/>
      <c r="G26" s="55"/>
      <c r="H26" s="26"/>
      <c r="I26" s="26"/>
      <c r="J26" s="55"/>
      <c r="K26" s="26"/>
      <c r="L26" s="7"/>
      <c r="M26" s="6"/>
      <c r="N26" s="5"/>
      <c r="O26" s="5"/>
      <c r="P26" s="5"/>
    </row>
    <row r="27" spans="1:16" ht="12.75" customHeight="1">
      <c r="A27" s="995"/>
      <c r="B27" s="995"/>
      <c r="C27" s="27"/>
      <c r="D27" s="27"/>
      <c r="E27" s="27"/>
      <c r="F27" s="27"/>
      <c r="G27" s="54"/>
      <c r="H27" s="27"/>
      <c r="I27" s="27"/>
      <c r="J27" s="54"/>
      <c r="K27" s="27"/>
      <c r="L27" s="7"/>
      <c r="M27" s="15"/>
      <c r="N27" s="5"/>
      <c r="O27" s="5"/>
      <c r="P27" s="5"/>
    </row>
    <row r="28" spans="1:16" ht="14.25" customHeight="1">
      <c r="A28" s="996"/>
      <c r="B28" s="996"/>
      <c r="C28" s="26"/>
      <c r="D28" s="26"/>
      <c r="E28" s="26"/>
      <c r="F28" s="26"/>
      <c r="G28" s="5"/>
      <c r="H28" s="26"/>
      <c r="I28" s="26"/>
      <c r="J28" s="5"/>
      <c r="K28" s="26"/>
      <c r="L28" s="7"/>
      <c r="M28" s="6"/>
      <c r="N28" s="5"/>
      <c r="O28" s="5"/>
      <c r="P28" s="5"/>
    </row>
    <row r="29" spans="1:18" ht="15" customHeight="1">
      <c r="A29" s="995"/>
      <c r="B29" s="995"/>
      <c r="C29" s="27"/>
      <c r="D29" s="27"/>
      <c r="E29" s="27"/>
      <c r="F29" s="27"/>
      <c r="G29" s="19"/>
      <c r="H29" s="27"/>
      <c r="I29" s="27"/>
      <c r="J29" s="2"/>
      <c r="K29" s="27"/>
      <c r="L29" s="2"/>
      <c r="M29" s="6"/>
      <c r="N29" s="5"/>
      <c r="O29" s="5"/>
      <c r="P29" s="5"/>
      <c r="R29" s="17"/>
    </row>
    <row r="30" spans="1:18" ht="14.25" customHeight="1">
      <c r="A30" s="996"/>
      <c r="B30" s="996"/>
      <c r="C30" s="26"/>
      <c r="D30" s="26"/>
      <c r="E30" s="26"/>
      <c r="F30" s="26"/>
      <c r="G30" s="19"/>
      <c r="H30" s="26"/>
      <c r="I30" s="26"/>
      <c r="J30" s="8"/>
      <c r="K30" s="26"/>
      <c r="L30" s="7"/>
      <c r="M30" s="6"/>
      <c r="N30" s="5"/>
      <c r="O30" s="5"/>
      <c r="P30" s="5"/>
      <c r="R30" s="20"/>
    </row>
    <row r="31" spans="1:16" ht="14.25" customHeight="1">
      <c r="A31" s="995"/>
      <c r="B31" s="995"/>
      <c r="C31" s="27"/>
      <c r="D31" s="27"/>
      <c r="E31" s="27"/>
      <c r="F31" s="27"/>
      <c r="G31" s="19"/>
      <c r="H31" s="27"/>
      <c r="I31" s="27"/>
      <c r="J31" s="30"/>
      <c r="K31" s="27"/>
      <c r="L31" s="7"/>
      <c r="M31" s="6"/>
      <c r="N31" s="5"/>
      <c r="O31" s="5"/>
      <c r="P31" s="5"/>
    </row>
    <row r="32" spans="1:16" ht="14.25" customHeight="1">
      <c r="A32" s="996"/>
      <c r="B32" s="996"/>
      <c r="C32" s="26"/>
      <c r="D32" s="26"/>
      <c r="E32" s="26"/>
      <c r="F32" s="26"/>
      <c r="G32" s="19"/>
      <c r="H32" s="26"/>
      <c r="I32" s="26"/>
      <c r="J32" s="30"/>
      <c r="K32" s="26"/>
      <c r="L32" s="7"/>
      <c r="M32" s="6"/>
      <c r="N32" s="5"/>
      <c r="O32" s="5"/>
      <c r="P32" s="5"/>
    </row>
    <row r="33" spans="1:16" ht="14.25" customHeight="1">
      <c r="A33" s="995"/>
      <c r="B33" s="995"/>
      <c r="C33" s="27"/>
      <c r="D33" s="27"/>
      <c r="E33" s="27"/>
      <c r="F33" s="27"/>
      <c r="G33" s="19"/>
      <c r="H33" s="27"/>
      <c r="I33" s="27"/>
      <c r="J33" s="30"/>
      <c r="K33" s="27"/>
      <c r="L33" s="7"/>
      <c r="M33" s="6"/>
      <c r="N33" s="5"/>
      <c r="O33" s="5"/>
      <c r="P33" s="5"/>
    </row>
    <row r="34" spans="1:16" ht="14.25" customHeight="1">
      <c r="A34" s="55"/>
      <c r="B34" s="55"/>
      <c r="C34" s="32"/>
      <c r="D34" s="31"/>
      <c r="E34" s="6"/>
      <c r="F34" s="5"/>
      <c r="G34" s="19"/>
      <c r="H34" s="1004"/>
      <c r="I34" s="1005"/>
      <c r="J34" s="30"/>
      <c r="K34" s="7"/>
      <c r="L34" s="6"/>
      <c r="M34" s="6"/>
      <c r="N34" s="5"/>
      <c r="O34" s="5"/>
      <c r="P34" s="5"/>
    </row>
    <row r="35" spans="1:16" ht="12.75" customHeight="1">
      <c r="A35" s="54"/>
      <c r="B35" s="54"/>
      <c r="C35" s="7"/>
      <c r="D35" s="5"/>
      <c r="E35" s="6"/>
      <c r="F35" s="5"/>
      <c r="G35" s="5"/>
      <c r="H35" s="1006"/>
      <c r="I35" s="1005"/>
      <c r="J35" s="5"/>
      <c r="K35" s="7"/>
      <c r="L35" s="5"/>
      <c r="M35" s="6"/>
      <c r="N35" s="5"/>
      <c r="O35" s="5"/>
      <c r="P35" s="5"/>
    </row>
    <row r="36" spans="1:16" ht="13.5" customHeight="1">
      <c r="A36" s="996"/>
      <c r="B36" s="996"/>
      <c r="C36" s="7"/>
      <c r="D36" s="5"/>
      <c r="E36" s="6"/>
      <c r="F36" s="5"/>
      <c r="G36" s="5"/>
      <c r="H36" s="5"/>
      <c r="I36" s="5"/>
      <c r="J36" s="5"/>
      <c r="K36" s="7"/>
      <c r="L36" s="5"/>
      <c r="M36" s="6"/>
      <c r="N36" s="5"/>
      <c r="O36" s="5"/>
      <c r="P36" s="5"/>
    </row>
    <row r="37" spans="1:16" ht="14.25" customHeight="1">
      <c r="A37" s="995"/>
      <c r="B37" s="995"/>
      <c r="C37" s="7"/>
      <c r="D37" s="5"/>
      <c r="E37" s="6"/>
      <c r="F37" s="5"/>
      <c r="G37" s="5"/>
      <c r="H37" s="5"/>
      <c r="I37" s="5"/>
      <c r="J37" s="5"/>
      <c r="K37" s="7"/>
      <c r="L37" s="5"/>
      <c r="M37" s="6"/>
      <c r="N37" s="5"/>
      <c r="O37" s="5"/>
      <c r="P37" s="5"/>
    </row>
    <row r="38" spans="1:16" ht="12.75" customHeight="1">
      <c r="A38" s="996"/>
      <c r="B38" s="996"/>
      <c r="C38" s="7"/>
      <c r="D38" s="7"/>
      <c r="E38" s="6"/>
      <c r="F38" s="5"/>
      <c r="G38" s="5"/>
      <c r="H38" s="5"/>
      <c r="I38" s="5"/>
      <c r="J38" s="5"/>
      <c r="K38" s="7"/>
      <c r="L38" s="5"/>
      <c r="M38" s="6"/>
      <c r="N38" s="5"/>
      <c r="O38" s="5"/>
      <c r="P38" s="5"/>
    </row>
    <row r="39" spans="1:16" ht="12.75" customHeight="1">
      <c r="A39" s="995"/>
      <c r="B39" s="995"/>
      <c r="C39" s="7"/>
      <c r="D39" s="7"/>
      <c r="E39" s="6"/>
      <c r="F39" s="7"/>
      <c r="G39" s="5"/>
      <c r="H39" s="29"/>
      <c r="I39" s="5"/>
      <c r="J39" s="20"/>
      <c r="K39" s="7"/>
      <c r="L39" s="5"/>
      <c r="M39" s="6"/>
      <c r="N39" s="5"/>
      <c r="O39" s="5"/>
      <c r="P39" s="5"/>
    </row>
    <row r="40" spans="1:16" ht="12.75" customHeight="1">
      <c r="A40" s="996"/>
      <c r="B40" s="996"/>
      <c r="C40" s="7"/>
      <c r="D40" s="7"/>
      <c r="E40" s="6"/>
      <c r="F40" s="7"/>
      <c r="G40" s="5"/>
      <c r="H40" s="28"/>
      <c r="I40" s="5"/>
      <c r="J40" s="16"/>
      <c r="K40" s="7"/>
      <c r="L40" s="5"/>
      <c r="M40" s="6"/>
      <c r="N40" s="5"/>
      <c r="O40" s="5"/>
      <c r="P40" s="5"/>
    </row>
    <row r="41" spans="1:16" ht="12" customHeight="1">
      <c r="A41" s="995"/>
      <c r="B41" s="995"/>
      <c r="C41" s="7"/>
      <c r="D41" s="16"/>
      <c r="E41" s="6"/>
      <c r="F41" s="7"/>
      <c r="G41" s="5"/>
      <c r="H41" s="1004"/>
      <c r="I41" s="1005"/>
      <c r="J41" s="7"/>
      <c r="K41" s="7"/>
      <c r="L41" s="5"/>
      <c r="M41" s="6"/>
      <c r="N41" s="5"/>
      <c r="O41" s="5"/>
      <c r="P41" s="5"/>
    </row>
    <row r="42" spans="1:16" ht="12.75" customHeight="1">
      <c r="A42" s="996"/>
      <c r="B42" s="996"/>
      <c r="C42" s="7"/>
      <c r="D42" s="16"/>
      <c r="E42" s="6"/>
      <c r="F42" s="7"/>
      <c r="G42" s="5"/>
      <c r="H42" s="1004"/>
      <c r="I42" s="1005"/>
      <c r="J42" s="5"/>
      <c r="K42" s="7"/>
      <c r="L42" s="5"/>
      <c r="M42" s="15"/>
      <c r="N42" s="5"/>
      <c r="O42" s="5"/>
      <c r="P42" s="5"/>
    </row>
    <row r="43" spans="1:16" ht="13.5" customHeight="1">
      <c r="A43" s="995"/>
      <c r="B43" s="995"/>
      <c r="C43" s="7"/>
      <c r="D43" s="16"/>
      <c r="E43" s="6"/>
      <c r="F43" s="7"/>
      <c r="G43" s="5"/>
      <c r="H43" s="1004"/>
      <c r="I43" s="1005"/>
      <c r="J43" s="5"/>
      <c r="K43" s="7"/>
      <c r="L43" s="7"/>
      <c r="M43" s="15"/>
      <c r="N43" s="5"/>
      <c r="O43" s="5"/>
      <c r="P43" s="5"/>
    </row>
    <row r="44" spans="1:16" ht="12.75" customHeight="1">
      <c r="A44" s="996"/>
      <c r="B44" s="996"/>
      <c r="C44" s="7"/>
      <c r="D44" s="5"/>
      <c r="E44" s="6"/>
      <c r="F44" s="5"/>
      <c r="G44" s="5"/>
      <c r="H44" s="990"/>
      <c r="I44" s="1005"/>
      <c r="J44" s="5"/>
      <c r="K44" s="7"/>
      <c r="L44" s="7"/>
      <c r="M44" s="6"/>
      <c r="N44" s="5"/>
      <c r="O44" s="5"/>
      <c r="P44" s="5"/>
    </row>
    <row r="45" spans="1:16" ht="12" customHeight="1">
      <c r="A45" s="995"/>
      <c r="B45" s="995"/>
      <c r="C45" s="7"/>
      <c r="D45" s="5"/>
      <c r="E45" s="6"/>
      <c r="F45" s="5"/>
      <c r="G45" s="5"/>
      <c r="H45" s="1006"/>
      <c r="I45" s="1005"/>
      <c r="J45" s="5"/>
      <c r="K45" s="7"/>
      <c r="L45" s="7"/>
      <c r="M45" s="6"/>
      <c r="N45" s="5"/>
      <c r="O45" s="5"/>
      <c r="P45" s="5"/>
    </row>
    <row r="46" spans="1:16" ht="12" customHeight="1">
      <c r="A46" s="996"/>
      <c r="B46" s="996"/>
      <c r="C46" s="7"/>
      <c r="D46" s="5"/>
      <c r="E46" s="6"/>
      <c r="F46" s="5"/>
      <c r="G46" s="5"/>
      <c r="H46" s="1006"/>
      <c r="I46" s="1005"/>
      <c r="J46" s="5"/>
      <c r="K46" s="7"/>
      <c r="L46" s="7"/>
      <c r="M46" s="6"/>
      <c r="N46" s="5"/>
      <c r="O46" s="5"/>
      <c r="P46" s="5"/>
    </row>
    <row r="47" spans="1:16" ht="14.25" customHeight="1">
      <c r="A47" s="995"/>
      <c r="B47" s="995"/>
      <c r="C47" s="7"/>
      <c r="D47" s="7"/>
      <c r="E47" s="6"/>
      <c r="F47" s="2"/>
      <c r="G47" s="5"/>
      <c r="H47" s="1006"/>
      <c r="I47" s="1005"/>
      <c r="J47" s="5"/>
      <c r="K47" s="7"/>
      <c r="L47" s="5"/>
      <c r="M47" s="6"/>
      <c r="N47" s="5"/>
      <c r="O47" s="5"/>
      <c r="P47" s="5"/>
    </row>
    <row r="48" spans="1:16" ht="13.5" customHeight="1">
      <c r="A48" s="996"/>
      <c r="B48" s="996"/>
      <c r="C48" s="5"/>
      <c r="D48" s="7"/>
      <c r="E48" s="6"/>
      <c r="F48" s="16"/>
      <c r="G48" s="16"/>
      <c r="H48" s="1006"/>
      <c r="I48" s="1005"/>
      <c r="J48" s="5"/>
      <c r="K48" s="7"/>
      <c r="L48" s="5"/>
      <c r="M48" s="6"/>
      <c r="N48" s="5"/>
      <c r="O48" s="5"/>
      <c r="P48" s="5"/>
    </row>
    <row r="49" spans="1:16" ht="12" customHeight="1">
      <c r="A49" s="995"/>
      <c r="B49" s="995"/>
      <c r="C49" s="5"/>
      <c r="D49" s="7"/>
      <c r="E49" s="6"/>
      <c r="F49" s="16"/>
      <c r="G49" s="16"/>
      <c r="H49" s="1006"/>
      <c r="I49" s="1005"/>
      <c r="J49" s="5"/>
      <c r="K49" s="7"/>
      <c r="L49" s="5"/>
      <c r="M49" s="6"/>
      <c r="N49" s="5"/>
      <c r="O49" s="5"/>
      <c r="P49" s="5"/>
    </row>
    <row r="50" spans="1:16" ht="12" customHeight="1">
      <c r="A50" s="996"/>
      <c r="B50" s="996"/>
      <c r="C50" s="5"/>
      <c r="D50" s="5"/>
      <c r="E50" s="6"/>
      <c r="F50" s="16"/>
      <c r="G50" s="16"/>
      <c r="H50" s="1006"/>
      <c r="I50" s="1005"/>
      <c r="J50" s="5"/>
      <c r="K50" s="7"/>
      <c r="L50" s="5"/>
      <c r="M50" s="6"/>
      <c r="N50" s="5"/>
      <c r="O50" s="5"/>
      <c r="P50" s="5"/>
    </row>
    <row r="51" spans="1:17" ht="15.75">
      <c r="A51" s="6"/>
      <c r="B51" s="5"/>
      <c r="C51" s="5"/>
      <c r="D51" s="5"/>
      <c r="E51" s="6"/>
      <c r="F51" s="16"/>
      <c r="G51" s="16"/>
      <c r="H51" s="990"/>
      <c r="I51" s="1005"/>
      <c r="J51" s="7"/>
      <c r="K51" s="7"/>
      <c r="L51" s="7"/>
      <c r="M51" s="6"/>
      <c r="N51" s="5"/>
      <c r="O51" s="5"/>
      <c r="P51" s="5"/>
      <c r="Q51" s="21"/>
    </row>
    <row r="52" spans="1:16" ht="16.5" customHeight="1">
      <c r="A52" s="5"/>
      <c r="B52" s="5"/>
      <c r="C52" s="5"/>
      <c r="D52" s="5"/>
      <c r="E52" s="6"/>
      <c r="F52" s="5"/>
      <c r="G52" s="5"/>
      <c r="H52" s="990"/>
      <c r="I52" s="1005"/>
      <c r="J52" s="7"/>
      <c r="K52" s="7"/>
      <c r="L52" s="5"/>
      <c r="M52" s="6"/>
      <c r="N52" s="5"/>
      <c r="O52" s="5"/>
      <c r="P52" s="5"/>
    </row>
    <row r="53" spans="1:16" ht="15.75">
      <c r="A53" s="1004"/>
      <c r="B53" s="1004"/>
      <c r="C53" s="1004"/>
      <c r="D53" s="1004"/>
      <c r="E53" s="1004"/>
      <c r="F53" s="19"/>
      <c r="G53" s="19"/>
      <c r="H53" s="19"/>
      <c r="I53" s="19"/>
      <c r="J53" s="19"/>
      <c r="K53" s="19"/>
      <c r="L53" s="19"/>
      <c r="M53" s="19"/>
      <c r="N53" s="5"/>
      <c r="O53" s="5"/>
      <c r="P53" s="5"/>
    </row>
    <row r="54" spans="1:16" s="11" customFormat="1" ht="15.75">
      <c r="A54" s="23"/>
      <c r="B54" s="15"/>
      <c r="C54" s="6"/>
      <c r="D54" s="6"/>
      <c r="E54" s="6"/>
      <c r="F54" s="1008"/>
      <c r="G54" s="1009"/>
      <c r="H54" s="1009"/>
      <c r="I54" s="1010"/>
      <c r="J54" s="1010"/>
      <c r="K54" s="1010"/>
      <c r="L54" s="1"/>
      <c r="M54" s="1"/>
      <c r="N54" s="16"/>
      <c r="O54" s="16"/>
      <c r="P54" s="16"/>
    </row>
    <row r="55" spans="1:16" s="11" customFormat="1" ht="15.75">
      <c r="A55" s="21"/>
      <c r="B55" s="6"/>
      <c r="C55" s="21"/>
      <c r="D55" s="18"/>
      <c r="E55" s="22"/>
      <c r="F55" s="1008"/>
      <c r="G55" s="1007"/>
      <c r="H55" s="1007"/>
      <c r="I55" s="1007"/>
      <c r="J55" s="1007"/>
      <c r="K55" s="1007"/>
      <c r="L55" s="1"/>
      <c r="M55" s="1"/>
      <c r="N55" s="16"/>
      <c r="O55" s="16"/>
      <c r="P55" s="16"/>
    </row>
    <row r="56" spans="1:13" s="11" customFormat="1" ht="15.75">
      <c r="A56" s="3"/>
      <c r="B56" s="16"/>
      <c r="C56" s="3"/>
      <c r="D56" s="3"/>
      <c r="E56" s="24"/>
      <c r="F56" s="25"/>
      <c r="G56" s="1003"/>
      <c r="H56" s="1003"/>
      <c r="I56" s="1003"/>
      <c r="J56" s="1003"/>
      <c r="K56" s="1003"/>
      <c r="L56" s="25"/>
      <c r="M56" s="1"/>
    </row>
    <row r="57" spans="1:13" s="11" customFormat="1" ht="15.75">
      <c r="A57" s="1"/>
      <c r="B57" s="3"/>
      <c r="C57" s="3"/>
      <c r="D57" s="3"/>
      <c r="E57" s="24"/>
      <c r="F57" s="25"/>
      <c r="G57" s="1003"/>
      <c r="H57" s="1003"/>
      <c r="I57" s="1003"/>
      <c r="J57" s="1003"/>
      <c r="K57" s="1003"/>
      <c r="L57" s="25"/>
      <c r="M57" s="1"/>
    </row>
    <row r="58" spans="1:13" s="11" customFormat="1" ht="15.75">
      <c r="A58" s="3"/>
      <c r="B58" s="3"/>
      <c r="C58" s="3"/>
      <c r="D58" s="13"/>
      <c r="E58" s="24"/>
      <c r="F58" s="25"/>
      <c r="G58" s="1003"/>
      <c r="H58" s="1003"/>
      <c r="I58" s="1003"/>
      <c r="J58" s="1003"/>
      <c r="K58" s="1003"/>
      <c r="L58" s="25"/>
      <c r="M58" s="1"/>
    </row>
    <row r="59" spans="1:13" s="11" customFormat="1" ht="15.75">
      <c r="A59" s="3"/>
      <c r="B59" s="3"/>
      <c r="C59" s="3"/>
      <c r="D59" s="13"/>
      <c r="E59" s="24"/>
      <c r="F59" s="25"/>
      <c r="G59" s="1003"/>
      <c r="H59" s="1003"/>
      <c r="I59" s="1003"/>
      <c r="J59" s="1003"/>
      <c r="K59" s="1003"/>
      <c r="L59" s="25"/>
      <c r="M59" s="1"/>
    </row>
    <row r="60" spans="1:13" s="11" customFormat="1" ht="15.75">
      <c r="A60" s="3"/>
      <c r="B60" s="3"/>
      <c r="C60" s="3"/>
      <c r="D60" s="3"/>
      <c r="E60" s="24"/>
      <c r="F60" s="25"/>
      <c r="G60" s="1003"/>
      <c r="H60" s="1003"/>
      <c r="I60" s="1003"/>
      <c r="J60" s="1003"/>
      <c r="K60" s="1003"/>
      <c r="L60" s="25"/>
      <c r="M60" s="1"/>
    </row>
    <row r="61" spans="1:13" s="11" customFormat="1" ht="15.75">
      <c r="A61" s="3"/>
      <c r="B61" s="3"/>
      <c r="C61" s="3"/>
      <c r="D61" s="13"/>
      <c r="E61" s="24"/>
      <c r="F61" s="25"/>
      <c r="G61" s="1003"/>
      <c r="H61" s="1003"/>
      <c r="I61" s="1003"/>
      <c r="J61" s="1003"/>
      <c r="K61" s="1003"/>
      <c r="L61" s="25"/>
      <c r="M61" s="1"/>
    </row>
    <row r="62" spans="1:13" s="11" customFormat="1" ht="15.75">
      <c r="A62" s="3"/>
      <c r="B62" s="3"/>
      <c r="C62" s="3"/>
      <c r="D62" s="3"/>
      <c r="E62" s="24"/>
      <c r="F62" s="25"/>
      <c r="G62" s="1003"/>
      <c r="H62" s="1003"/>
      <c r="I62" s="1003"/>
      <c r="J62" s="1003"/>
      <c r="K62" s="1003"/>
      <c r="L62" s="25"/>
      <c r="M62" s="10"/>
    </row>
    <row r="63" spans="1:13" s="11" customFormat="1" ht="15.75">
      <c r="A63" s="3"/>
      <c r="B63" s="3"/>
      <c r="C63" s="3"/>
      <c r="D63" s="3"/>
      <c r="E63" s="24"/>
      <c r="F63" s="25"/>
      <c r="G63" s="1003"/>
      <c r="H63" s="1003"/>
      <c r="I63" s="1003"/>
      <c r="J63" s="1003"/>
      <c r="K63" s="1003"/>
      <c r="L63" s="25"/>
      <c r="M63" s="10"/>
    </row>
    <row r="64" s="11" customFormat="1" ht="7.5" customHeight="1">
      <c r="B64" s="3"/>
    </row>
    <row r="65" ht="12.75">
      <c r="B65" s="11"/>
    </row>
  </sheetData>
  <sheetProtection/>
  <mergeCells count="137">
    <mergeCell ref="F21:G21"/>
    <mergeCell ref="F5:G5"/>
    <mergeCell ref="L5:M5"/>
    <mergeCell ref="A5:B5"/>
    <mergeCell ref="I5:J5"/>
    <mergeCell ref="L6:M6"/>
    <mergeCell ref="L12:M12"/>
    <mergeCell ref="L13:M13"/>
    <mergeCell ref="L18:M18"/>
    <mergeCell ref="L14:M14"/>
    <mergeCell ref="L15:M15"/>
    <mergeCell ref="L16:M16"/>
    <mergeCell ref="F17:G17"/>
    <mergeCell ref="I18:J18"/>
    <mergeCell ref="F14:G14"/>
    <mergeCell ref="F15:G15"/>
    <mergeCell ref="L17:M17"/>
    <mergeCell ref="L10:M10"/>
    <mergeCell ref="L11:M11"/>
    <mergeCell ref="F10:G10"/>
    <mergeCell ref="F11:G11"/>
    <mergeCell ref="F12:G12"/>
    <mergeCell ref="F13:G13"/>
    <mergeCell ref="F16:G16"/>
    <mergeCell ref="L9:M9"/>
    <mergeCell ref="A6:B6"/>
    <mergeCell ref="A28:B28"/>
    <mergeCell ref="I6:J6"/>
    <mergeCell ref="F6:G6"/>
    <mergeCell ref="H42:I42"/>
    <mergeCell ref="H43:I43"/>
    <mergeCell ref="A32:B32"/>
    <mergeCell ref="H41:I41"/>
    <mergeCell ref="L7:M7"/>
    <mergeCell ref="L19:M19"/>
    <mergeCell ref="L21:M21"/>
    <mergeCell ref="L22:M22"/>
    <mergeCell ref="L20:M20"/>
    <mergeCell ref="I19:J19"/>
    <mergeCell ref="I20:J20"/>
    <mergeCell ref="I21:J21"/>
    <mergeCell ref="L8:M8"/>
    <mergeCell ref="F7:G7"/>
    <mergeCell ref="F8:G8"/>
    <mergeCell ref="F9:G9"/>
    <mergeCell ref="F22:G22"/>
    <mergeCell ref="F18:G18"/>
    <mergeCell ref="F19:G19"/>
    <mergeCell ref="F20:G20"/>
    <mergeCell ref="A53:E53"/>
    <mergeCell ref="I60:K60"/>
    <mergeCell ref="I58:K58"/>
    <mergeCell ref="I57:K57"/>
    <mergeCell ref="G58:H58"/>
    <mergeCell ref="I59:K59"/>
    <mergeCell ref="G54:H54"/>
    <mergeCell ref="I56:K56"/>
    <mergeCell ref="I55:K55"/>
    <mergeCell ref="F54:F55"/>
    <mergeCell ref="H51:I51"/>
    <mergeCell ref="H52:I52"/>
    <mergeCell ref="G55:H55"/>
    <mergeCell ref="I54:K54"/>
    <mergeCell ref="G56:H56"/>
    <mergeCell ref="G57:H57"/>
    <mergeCell ref="A24:B24"/>
    <mergeCell ref="A25:B25"/>
    <mergeCell ref="A26:B26"/>
    <mergeCell ref="A27:B27"/>
    <mergeCell ref="A30:B30"/>
    <mergeCell ref="A31:B31"/>
    <mergeCell ref="A33:B33"/>
    <mergeCell ref="H34:I34"/>
    <mergeCell ref="H35:I35"/>
    <mergeCell ref="H45:I45"/>
    <mergeCell ref="H47:I47"/>
    <mergeCell ref="H48:I48"/>
    <mergeCell ref="H49:I49"/>
    <mergeCell ref="H44:I44"/>
    <mergeCell ref="H46:I46"/>
    <mergeCell ref="G63:H63"/>
    <mergeCell ref="G62:H62"/>
    <mergeCell ref="I61:K61"/>
    <mergeCell ref="I63:K63"/>
    <mergeCell ref="I62:K62"/>
    <mergeCell ref="G59:H59"/>
    <mergeCell ref="G61:H61"/>
    <mergeCell ref="G60:H60"/>
    <mergeCell ref="H50:I50"/>
    <mergeCell ref="A50:B50"/>
    <mergeCell ref="A45:B45"/>
    <mergeCell ref="A46:B46"/>
    <mergeCell ref="A47:B47"/>
    <mergeCell ref="A48:B48"/>
    <mergeCell ref="A7:B7"/>
    <mergeCell ref="A44:B44"/>
    <mergeCell ref="A49:B49"/>
    <mergeCell ref="A40:B40"/>
    <mergeCell ref="A41:B41"/>
    <mergeCell ref="A23:B23"/>
    <mergeCell ref="A18:B18"/>
    <mergeCell ref="A42:B42"/>
    <mergeCell ref="A43:B43"/>
    <mergeCell ref="A36:B36"/>
    <mergeCell ref="A37:B37"/>
    <mergeCell ref="A39:B39"/>
    <mergeCell ref="A29:B29"/>
    <mergeCell ref="A8:B8"/>
    <mergeCell ref="A9:B9"/>
    <mergeCell ref="A10:B10"/>
    <mergeCell ref="A11:B11"/>
    <mergeCell ref="A12:B12"/>
    <mergeCell ref="A38:B38"/>
    <mergeCell ref="A1:N1"/>
    <mergeCell ref="A2:N2"/>
    <mergeCell ref="A3:N3"/>
    <mergeCell ref="A4:N4"/>
    <mergeCell ref="I13:J13"/>
    <mergeCell ref="A22:B22"/>
    <mergeCell ref="A21:B21"/>
    <mergeCell ref="A19:B20"/>
    <mergeCell ref="I15:J15"/>
    <mergeCell ref="A13:B13"/>
    <mergeCell ref="A14:B14"/>
    <mergeCell ref="I7:J7"/>
    <mergeCell ref="I8:J8"/>
    <mergeCell ref="I9:J9"/>
    <mergeCell ref="I10:J10"/>
    <mergeCell ref="I11:J11"/>
    <mergeCell ref="I22:J22"/>
    <mergeCell ref="I14:J14"/>
    <mergeCell ref="I16:J16"/>
    <mergeCell ref="I17:J17"/>
    <mergeCell ref="I12:J12"/>
    <mergeCell ref="A15:B15"/>
    <mergeCell ref="A16:B16"/>
    <mergeCell ref="A17:B17"/>
  </mergeCells>
  <printOptions/>
  <pageMargins left="0.6692913385826772" right="0.5511811023622047" top="0.15748031496062992" bottom="0.1968503937007874" header="0.15748031496062992" footer="0.23"/>
  <pageSetup horizontalDpi="200" verticalDpi="200" orientation="landscape" paperSize="9" scale="84" r:id="rId1"/>
  <headerFooter alignWithMargins="0">
    <oddFooter>&amp;R3 из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6"/>
  <sheetViews>
    <sheetView view="pageBreakPreview" zoomScaleSheetLayoutView="100" zoomScalePageLayoutView="0" workbookViewId="0" topLeftCell="A1">
      <selection activeCell="F17" sqref="F17:G17"/>
    </sheetView>
  </sheetViews>
  <sheetFormatPr defaultColWidth="8.8515625" defaultRowHeight="12.75"/>
  <cols>
    <col min="1" max="1" width="17.28125" style="4" customWidth="1"/>
    <col min="2" max="2" width="19.8515625" style="4" customWidth="1"/>
    <col min="3" max="3" width="16.00390625" style="4" customWidth="1"/>
    <col min="4" max="4" width="18.140625" style="4" customWidth="1"/>
    <col min="5" max="5" width="13.7109375" style="4" customWidth="1"/>
    <col min="6" max="6" width="12.28125" style="4" customWidth="1"/>
    <col min="7" max="7" width="7.57421875" style="4" customWidth="1"/>
    <col min="8" max="8" width="7.28125" style="4" customWidth="1"/>
    <col min="9" max="9" width="6.28125" style="4" customWidth="1"/>
    <col min="10" max="10" width="10.7109375" style="4" customWidth="1"/>
    <col min="11" max="11" width="9.57421875" style="4" customWidth="1"/>
    <col min="12" max="12" width="10.421875" style="4" hidden="1" customWidth="1"/>
    <col min="13" max="13" width="13.7109375" style="4" hidden="1" customWidth="1"/>
    <col min="14" max="14" width="19.421875" style="4" customWidth="1"/>
    <col min="15" max="16384" width="8.8515625" style="4" customWidth="1"/>
  </cols>
  <sheetData>
    <row r="1" spans="1:19" ht="21" customHeight="1">
      <c r="A1" s="989" t="s">
        <v>979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53"/>
      <c r="P1" s="53"/>
      <c r="Q1" s="53"/>
      <c r="R1" s="53"/>
      <c r="S1" s="53"/>
    </row>
    <row r="2" spans="1:19" ht="14.25" customHeight="1">
      <c r="A2" s="990" t="s">
        <v>22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"/>
      <c r="P2" s="9"/>
      <c r="Q2" s="9"/>
      <c r="R2" s="9"/>
      <c r="S2" s="9"/>
    </row>
    <row r="3" spans="1:19" ht="14.25" customHeight="1" thickBot="1">
      <c r="A3" s="991" t="s">
        <v>983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"/>
      <c r="P3" s="9"/>
      <c r="Q3" s="9"/>
      <c r="R3" s="9"/>
      <c r="S3" s="9"/>
    </row>
    <row r="4" spans="1:19" ht="14.25" customHeight="1" thickBot="1">
      <c r="A4" s="1025" t="s">
        <v>451</v>
      </c>
      <c r="B4" s="1025"/>
      <c r="C4" s="1025"/>
      <c r="D4" s="1025"/>
      <c r="E4" s="1025"/>
      <c r="F4" s="1025"/>
      <c r="G4" s="1025"/>
      <c r="H4" s="1025"/>
      <c r="I4" s="1025"/>
      <c r="J4" s="1025"/>
      <c r="K4" s="1025"/>
      <c r="L4" s="1025"/>
      <c r="M4" s="1025"/>
      <c r="N4" s="1025"/>
      <c r="O4" s="58"/>
      <c r="P4" s="58"/>
      <c r="Q4" s="58"/>
      <c r="R4" s="58"/>
      <c r="S4" s="58"/>
    </row>
    <row r="5" spans="1:19" ht="12.75" customHeight="1">
      <c r="A5" s="1023" t="s">
        <v>336</v>
      </c>
      <c r="B5" s="1024"/>
      <c r="C5" s="51" t="s">
        <v>335</v>
      </c>
      <c r="D5" s="50" t="s">
        <v>334</v>
      </c>
      <c r="E5" s="49" t="s">
        <v>333</v>
      </c>
      <c r="F5" s="1026" t="s">
        <v>332</v>
      </c>
      <c r="G5" s="1027"/>
      <c r="H5" s="48" t="s">
        <v>331</v>
      </c>
      <c r="I5" s="1028" t="s">
        <v>330</v>
      </c>
      <c r="J5" s="1030"/>
      <c r="K5" s="48" t="s">
        <v>329</v>
      </c>
      <c r="L5" s="1028" t="s">
        <v>267</v>
      </c>
      <c r="M5" s="1029"/>
      <c r="N5" s="50" t="s">
        <v>267</v>
      </c>
      <c r="O5" s="738"/>
      <c r="P5" s="5"/>
      <c r="Q5" s="5"/>
      <c r="R5" s="5"/>
      <c r="S5" s="5"/>
    </row>
    <row r="6" spans="1:16" ht="15" customHeight="1" thickBot="1">
      <c r="A6" s="1033"/>
      <c r="B6" s="1034"/>
      <c r="C6" s="47" t="s">
        <v>328</v>
      </c>
      <c r="D6" s="46" t="s">
        <v>327</v>
      </c>
      <c r="E6" s="16" t="s">
        <v>326</v>
      </c>
      <c r="F6" s="1031" t="s">
        <v>325</v>
      </c>
      <c r="G6" s="1032"/>
      <c r="H6" s="14" t="s">
        <v>378</v>
      </c>
      <c r="I6" s="1035" t="s">
        <v>323</v>
      </c>
      <c r="J6" s="1036"/>
      <c r="K6" s="45"/>
      <c r="L6" s="1047"/>
      <c r="M6" s="1048"/>
      <c r="N6" s="731"/>
      <c r="O6" s="5"/>
      <c r="P6" s="5"/>
    </row>
    <row r="7" spans="1:16" ht="14.25" customHeight="1" thickBot="1">
      <c r="A7" s="1051" t="s">
        <v>450</v>
      </c>
      <c r="B7" s="1052"/>
      <c r="C7" s="56" t="s">
        <v>321</v>
      </c>
      <c r="D7" s="56">
        <v>3</v>
      </c>
      <c r="E7" s="56">
        <v>0.45</v>
      </c>
      <c r="F7" s="1046">
        <v>3.402</v>
      </c>
      <c r="G7" s="1024"/>
      <c r="H7" s="43">
        <v>39</v>
      </c>
      <c r="I7" s="1021" t="s">
        <v>448</v>
      </c>
      <c r="J7" s="1022"/>
      <c r="K7" s="43">
        <v>485</v>
      </c>
      <c r="L7" s="1053">
        <f>'[1]ДНХ'!L7*1.03</f>
        <v>83018</v>
      </c>
      <c r="M7" s="1054"/>
      <c r="N7" s="739">
        <f>L7*1.031</f>
        <v>85591.55799999999</v>
      </c>
      <c r="O7" s="5"/>
      <c r="P7" s="5"/>
    </row>
    <row r="8" spans="1:16" ht="13.5" customHeight="1" thickBot="1">
      <c r="A8" s="1049" t="s">
        <v>449</v>
      </c>
      <c r="B8" s="1050"/>
      <c r="C8" s="57" t="s">
        <v>319</v>
      </c>
      <c r="D8" s="57">
        <v>5.5</v>
      </c>
      <c r="E8" s="57">
        <v>1.2</v>
      </c>
      <c r="F8" s="1019">
        <v>5.102</v>
      </c>
      <c r="G8" s="1020"/>
      <c r="H8" s="38">
        <v>88</v>
      </c>
      <c r="I8" s="1019" t="s">
        <v>448</v>
      </c>
      <c r="J8" s="1020"/>
      <c r="K8" s="38">
        <v>485</v>
      </c>
      <c r="L8" s="1053">
        <f>'[1]ДНХ'!L8*1.03</f>
        <v>83018</v>
      </c>
      <c r="M8" s="1054"/>
      <c r="N8" s="739">
        <f aca="true" t="shared" si="0" ref="N8:N23">L8*1.031</f>
        <v>85591.55799999999</v>
      </c>
      <c r="O8" s="5"/>
      <c r="P8" s="5"/>
    </row>
    <row r="9" spans="1:16" ht="14.25" customHeight="1" thickBot="1">
      <c r="A9" s="1051" t="s">
        <v>447</v>
      </c>
      <c r="B9" s="1052"/>
      <c r="C9" s="56" t="s">
        <v>304</v>
      </c>
      <c r="D9" s="56">
        <v>11</v>
      </c>
      <c r="E9" s="56">
        <v>1.5</v>
      </c>
      <c r="F9" s="1021">
        <v>6.97</v>
      </c>
      <c r="G9" s="1022"/>
      <c r="H9" s="43">
        <v>63</v>
      </c>
      <c r="I9" s="1021" t="s">
        <v>445</v>
      </c>
      <c r="J9" s="1022"/>
      <c r="K9" s="43">
        <v>681</v>
      </c>
      <c r="L9" s="1053">
        <f>'[1]ДНХ'!L9*1.03</f>
        <v>105369</v>
      </c>
      <c r="M9" s="1054"/>
      <c r="N9" s="739">
        <f t="shared" si="0"/>
        <v>108635.43899999998</v>
      </c>
      <c r="O9" s="5"/>
      <c r="P9" s="5"/>
    </row>
    <row r="10" spans="1:16" ht="14.25" customHeight="1" thickBot="1">
      <c r="A10" s="1049" t="s">
        <v>446</v>
      </c>
      <c r="B10" s="1050"/>
      <c r="C10" s="57" t="s">
        <v>313</v>
      </c>
      <c r="D10" s="57">
        <v>15</v>
      </c>
      <c r="E10" s="57">
        <v>5.1</v>
      </c>
      <c r="F10" s="1019">
        <v>10.46</v>
      </c>
      <c r="G10" s="1020"/>
      <c r="H10" s="38">
        <v>143</v>
      </c>
      <c r="I10" s="1019" t="s">
        <v>445</v>
      </c>
      <c r="J10" s="1020"/>
      <c r="K10" s="38">
        <v>681</v>
      </c>
      <c r="L10" s="1053">
        <f>'[1]ДНХ'!L10*1.03</f>
        <v>105369</v>
      </c>
      <c r="M10" s="1054"/>
      <c r="N10" s="739">
        <f t="shared" si="0"/>
        <v>108635.43899999998</v>
      </c>
      <c r="O10" s="5"/>
      <c r="P10" s="5"/>
    </row>
    <row r="11" spans="1:16" ht="15.75" customHeight="1" thickBot="1">
      <c r="A11" s="1051" t="s">
        <v>444</v>
      </c>
      <c r="B11" s="1052"/>
      <c r="C11" s="56" t="s">
        <v>304</v>
      </c>
      <c r="D11" s="56">
        <v>11</v>
      </c>
      <c r="E11" s="56">
        <v>2.7</v>
      </c>
      <c r="F11" s="1021">
        <v>9.93</v>
      </c>
      <c r="G11" s="1022"/>
      <c r="H11" s="43">
        <v>80</v>
      </c>
      <c r="I11" s="1021" t="s">
        <v>442</v>
      </c>
      <c r="J11" s="1022"/>
      <c r="K11" s="43">
        <v>737</v>
      </c>
      <c r="L11" s="1053">
        <f>'[1]ДНХ'!L11*1.03</f>
        <v>113094</v>
      </c>
      <c r="M11" s="1054"/>
      <c r="N11" s="739">
        <f t="shared" si="0"/>
        <v>116599.91399999999</v>
      </c>
      <c r="O11" s="5"/>
      <c r="P11" s="5"/>
    </row>
    <row r="12" spans="1:16" ht="15" customHeight="1" thickBot="1">
      <c r="A12" s="1049" t="s">
        <v>443</v>
      </c>
      <c r="B12" s="1050"/>
      <c r="C12" s="57" t="s">
        <v>313</v>
      </c>
      <c r="D12" s="57">
        <v>15</v>
      </c>
      <c r="E12" s="57">
        <v>9.1</v>
      </c>
      <c r="F12" s="1019">
        <v>14.9</v>
      </c>
      <c r="G12" s="1020"/>
      <c r="H12" s="38">
        <v>181</v>
      </c>
      <c r="I12" s="1019" t="s">
        <v>442</v>
      </c>
      <c r="J12" s="1020"/>
      <c r="K12" s="38">
        <v>737</v>
      </c>
      <c r="L12" s="1053">
        <f>'[1]ДНХ'!L12*1.03</f>
        <v>113094</v>
      </c>
      <c r="M12" s="1054"/>
      <c r="N12" s="739">
        <f t="shared" si="0"/>
        <v>116599.91399999999</v>
      </c>
      <c r="O12" s="5"/>
      <c r="P12" s="5"/>
    </row>
    <row r="13" spans="1:16" ht="15.75" customHeight="1" thickBot="1">
      <c r="A13" s="1051" t="s">
        <v>441</v>
      </c>
      <c r="B13" s="1052"/>
      <c r="C13" s="56" t="s">
        <v>298</v>
      </c>
      <c r="D13" s="56">
        <v>11</v>
      </c>
      <c r="E13" s="56">
        <v>4.6</v>
      </c>
      <c r="F13" s="1021">
        <v>13.62</v>
      </c>
      <c r="G13" s="1022"/>
      <c r="H13" s="43">
        <v>99</v>
      </c>
      <c r="I13" s="1021" t="s">
        <v>439</v>
      </c>
      <c r="J13" s="1022"/>
      <c r="K13" s="43">
        <v>960</v>
      </c>
      <c r="L13" s="1053">
        <f>'[1]ДНХ'!L13*1.03</f>
        <v>115669</v>
      </c>
      <c r="M13" s="1054"/>
      <c r="N13" s="739">
        <f t="shared" si="0"/>
        <v>119254.73899999999</v>
      </c>
      <c r="O13" s="5"/>
      <c r="P13" s="5"/>
    </row>
    <row r="14" spans="1:16" ht="15.75" customHeight="1" thickBot="1">
      <c r="A14" s="1049" t="s">
        <v>440</v>
      </c>
      <c r="B14" s="1050"/>
      <c r="C14" s="57" t="s">
        <v>296</v>
      </c>
      <c r="D14" s="57">
        <v>30</v>
      </c>
      <c r="E14" s="57">
        <v>15.5</v>
      </c>
      <c r="F14" s="1019">
        <v>20.43</v>
      </c>
      <c r="G14" s="1020"/>
      <c r="H14" s="38">
        <v>223</v>
      </c>
      <c r="I14" s="1019" t="s">
        <v>439</v>
      </c>
      <c r="J14" s="1020"/>
      <c r="K14" s="38">
        <v>1040</v>
      </c>
      <c r="L14" s="1053">
        <f>'[1]ДНХ'!L14*1.03</f>
        <v>128544</v>
      </c>
      <c r="M14" s="1054"/>
      <c r="N14" s="739">
        <f t="shared" si="0"/>
        <v>132528.864</v>
      </c>
      <c r="O14" s="5"/>
      <c r="P14" s="5"/>
    </row>
    <row r="15" spans="1:16" ht="15.75" customHeight="1" thickBot="1">
      <c r="A15" s="1051" t="s">
        <v>438</v>
      </c>
      <c r="B15" s="1052"/>
      <c r="C15" s="56" t="s">
        <v>298</v>
      </c>
      <c r="D15" s="56">
        <v>11</v>
      </c>
      <c r="E15" s="56">
        <v>8.1</v>
      </c>
      <c r="F15" s="1021">
        <v>19.13</v>
      </c>
      <c r="G15" s="1022"/>
      <c r="H15" s="43">
        <v>124</v>
      </c>
      <c r="I15" s="1021" t="s">
        <v>435</v>
      </c>
      <c r="J15" s="1022"/>
      <c r="K15" s="43">
        <v>1215</v>
      </c>
      <c r="L15" s="1053">
        <f>'[1]ДНХ'!L15*1.03</f>
        <v>154706</v>
      </c>
      <c r="M15" s="1054"/>
      <c r="N15" s="739">
        <f t="shared" si="0"/>
        <v>159501.886</v>
      </c>
      <c r="O15" s="5"/>
      <c r="P15" s="5"/>
    </row>
    <row r="16" spans="1:16" ht="15.75" customHeight="1" thickBot="1">
      <c r="A16" s="1049" t="s">
        <v>437</v>
      </c>
      <c r="B16" s="1050"/>
      <c r="C16" s="27" t="s">
        <v>436</v>
      </c>
      <c r="D16" s="57">
        <v>37</v>
      </c>
      <c r="E16" s="57">
        <v>27.2</v>
      </c>
      <c r="F16" s="1019">
        <v>28.7</v>
      </c>
      <c r="G16" s="1020"/>
      <c r="H16" s="38">
        <v>281</v>
      </c>
      <c r="I16" s="1019" t="s">
        <v>435</v>
      </c>
      <c r="J16" s="1020"/>
      <c r="K16" s="38">
        <v>1395</v>
      </c>
      <c r="L16" s="1053">
        <f>'[1]ДНХ'!L16*1.03</f>
        <v>172937</v>
      </c>
      <c r="M16" s="1054"/>
      <c r="N16" s="739">
        <f t="shared" si="0"/>
        <v>178298.047</v>
      </c>
      <c r="O16" s="5"/>
      <c r="P16" s="5"/>
    </row>
    <row r="17" spans="1:16" ht="15" customHeight="1" thickBot="1">
      <c r="A17" s="1051" t="s">
        <v>434</v>
      </c>
      <c r="B17" s="1052"/>
      <c r="C17" s="56" t="s">
        <v>293</v>
      </c>
      <c r="D17" s="56">
        <v>18.5</v>
      </c>
      <c r="E17" s="56">
        <v>14</v>
      </c>
      <c r="F17" s="1021">
        <v>26.6</v>
      </c>
      <c r="G17" s="1022"/>
      <c r="H17" s="43">
        <v>155</v>
      </c>
      <c r="I17" s="1021" t="s">
        <v>432</v>
      </c>
      <c r="J17" s="1022"/>
      <c r="K17" s="43">
        <v>1375</v>
      </c>
      <c r="L17" s="1053">
        <f>'[1]ДНХ'!L17*1.03</f>
        <v>177469</v>
      </c>
      <c r="M17" s="1054"/>
      <c r="N17" s="739">
        <f t="shared" si="0"/>
        <v>182970.539</v>
      </c>
      <c r="O17" s="5"/>
      <c r="P17" s="5"/>
    </row>
    <row r="18" spans="1:16" ht="14.25" customHeight="1" thickBot="1">
      <c r="A18" s="1049" t="s">
        <v>433</v>
      </c>
      <c r="B18" s="1050"/>
      <c r="C18" s="57" t="s">
        <v>290</v>
      </c>
      <c r="D18" s="57">
        <v>55</v>
      </c>
      <c r="E18" s="57">
        <v>47.2</v>
      </c>
      <c r="F18" s="1019">
        <v>39.9</v>
      </c>
      <c r="G18" s="1020"/>
      <c r="H18" s="38">
        <v>351</v>
      </c>
      <c r="I18" s="1019" t="s">
        <v>432</v>
      </c>
      <c r="J18" s="1020"/>
      <c r="K18" s="38">
        <v>1550</v>
      </c>
      <c r="L18" s="1053">
        <f>'[1]ДНХ'!L18*1.03</f>
        <v>206824</v>
      </c>
      <c r="M18" s="1054"/>
      <c r="N18" s="739">
        <f t="shared" si="0"/>
        <v>213235.544</v>
      </c>
      <c r="O18" s="5"/>
      <c r="P18" s="5"/>
    </row>
    <row r="19" spans="1:16" ht="15.75" customHeight="1" thickBot="1">
      <c r="A19" s="1051" t="s">
        <v>431</v>
      </c>
      <c r="B19" s="1052"/>
      <c r="C19" s="56" t="s">
        <v>342</v>
      </c>
      <c r="D19" s="56">
        <v>30</v>
      </c>
      <c r="E19" s="56">
        <v>18.5</v>
      </c>
      <c r="F19" s="1021">
        <v>29</v>
      </c>
      <c r="G19" s="1022"/>
      <c r="H19" s="43">
        <v>187</v>
      </c>
      <c r="I19" s="1021" t="s">
        <v>430</v>
      </c>
      <c r="J19" s="1022"/>
      <c r="K19" s="43">
        <v>1562</v>
      </c>
      <c r="L19" s="1053">
        <f>'[1]ДНХ'!L19*1.03</f>
        <v>222789</v>
      </c>
      <c r="M19" s="1054"/>
      <c r="N19" s="739">
        <f t="shared" si="0"/>
        <v>229695.45899999997</v>
      </c>
      <c r="O19" s="5"/>
      <c r="P19" s="5"/>
    </row>
    <row r="20" spans="1:16" ht="15" customHeight="1" thickBot="1">
      <c r="A20" s="1049" t="s">
        <v>429</v>
      </c>
      <c r="B20" s="1050"/>
      <c r="C20" s="27" t="s">
        <v>284</v>
      </c>
      <c r="D20" s="57">
        <v>90</v>
      </c>
      <c r="E20" s="57">
        <v>58.5</v>
      </c>
      <c r="F20" s="1019">
        <v>43</v>
      </c>
      <c r="G20" s="1020"/>
      <c r="H20" s="38">
        <v>400</v>
      </c>
      <c r="I20" s="1019" t="s">
        <v>428</v>
      </c>
      <c r="J20" s="1020"/>
      <c r="K20" s="38">
        <v>1794</v>
      </c>
      <c r="L20" s="1053">
        <f>'[1]ДНХ'!L20*1.03</f>
        <v>260075</v>
      </c>
      <c r="M20" s="1054"/>
      <c r="N20" s="739">
        <f t="shared" si="0"/>
        <v>268137.32499999995</v>
      </c>
      <c r="O20" s="5"/>
      <c r="P20" s="5"/>
    </row>
    <row r="21" spans="1:16" ht="15" customHeight="1" thickBot="1">
      <c r="A21" s="1051" t="s">
        <v>427</v>
      </c>
      <c r="B21" s="1052"/>
      <c r="C21" s="56" t="s">
        <v>426</v>
      </c>
      <c r="D21" s="56">
        <v>45</v>
      </c>
      <c r="E21" s="56">
        <v>16.9</v>
      </c>
      <c r="F21" s="1021">
        <v>38.3</v>
      </c>
      <c r="G21" s="1022"/>
      <c r="H21" s="43">
        <v>14.18</v>
      </c>
      <c r="I21" s="1021" t="s">
        <v>425</v>
      </c>
      <c r="J21" s="1022"/>
      <c r="K21" s="43">
        <v>2610</v>
      </c>
      <c r="L21" s="1053">
        <f>'[1]ДНХ'!L21*1.03</f>
        <v>312708</v>
      </c>
      <c r="M21" s="1054"/>
      <c r="N21" s="739">
        <f t="shared" si="0"/>
        <v>322401.948</v>
      </c>
      <c r="O21" s="5"/>
      <c r="P21" s="5"/>
    </row>
    <row r="22" spans="1:16" ht="14.25" customHeight="1" thickBot="1">
      <c r="A22" s="1049" t="s">
        <v>424</v>
      </c>
      <c r="B22" s="1050"/>
      <c r="C22" s="57" t="s">
        <v>423</v>
      </c>
      <c r="D22" s="57">
        <v>75</v>
      </c>
      <c r="E22" s="57">
        <v>40</v>
      </c>
      <c r="F22" s="1019">
        <v>51</v>
      </c>
      <c r="G22" s="1020"/>
      <c r="H22" s="38">
        <v>252</v>
      </c>
      <c r="I22" s="1019" t="s">
        <v>422</v>
      </c>
      <c r="J22" s="1020"/>
      <c r="K22" s="38">
        <v>2860</v>
      </c>
      <c r="L22" s="1053">
        <f>'[1]ДНХ'!L22*1.03</f>
        <v>328467</v>
      </c>
      <c r="M22" s="1054"/>
      <c r="N22" s="739">
        <f t="shared" si="0"/>
        <v>338649.47699999996</v>
      </c>
      <c r="O22" s="5"/>
      <c r="P22" s="5"/>
    </row>
    <row r="23" spans="1:16" ht="15" customHeight="1" thickBot="1">
      <c r="A23" s="1051" t="s">
        <v>421</v>
      </c>
      <c r="B23" s="1052"/>
      <c r="C23" s="56" t="s">
        <v>420</v>
      </c>
      <c r="D23" s="56">
        <v>250</v>
      </c>
      <c r="E23" s="56">
        <v>145</v>
      </c>
      <c r="F23" s="1021">
        <v>77.5</v>
      </c>
      <c r="G23" s="1022"/>
      <c r="H23" s="43">
        <v>575</v>
      </c>
      <c r="I23" s="1021" t="s">
        <v>419</v>
      </c>
      <c r="J23" s="1022"/>
      <c r="K23" s="43">
        <v>3170</v>
      </c>
      <c r="L23" s="1053">
        <f>'[1]ДНХ'!L23*1.03</f>
        <v>494297</v>
      </c>
      <c r="M23" s="1054"/>
      <c r="N23" s="739">
        <f t="shared" si="0"/>
        <v>509620.20699999994</v>
      </c>
      <c r="O23" s="5"/>
      <c r="P23" s="5"/>
    </row>
    <row r="24" spans="2:16" ht="13.5" customHeight="1">
      <c r="B24" s="54"/>
      <c r="C24" s="27"/>
      <c r="D24" s="27"/>
      <c r="E24" s="27"/>
      <c r="F24" s="27"/>
      <c r="G24" s="54"/>
      <c r="H24" s="27"/>
      <c r="I24" s="27"/>
      <c r="J24" s="54"/>
      <c r="K24" s="27"/>
      <c r="L24" s="9"/>
      <c r="M24" s="9"/>
      <c r="N24" s="5"/>
      <c r="O24" s="5"/>
      <c r="P24" s="5"/>
    </row>
    <row r="25" spans="1:16" ht="13.5" customHeight="1">
      <c r="A25" s="55"/>
      <c r="B25" s="55"/>
      <c r="C25" s="26"/>
      <c r="D25" s="26"/>
      <c r="E25" s="26"/>
      <c r="F25" s="26"/>
      <c r="G25" s="55"/>
      <c r="H25" s="26"/>
      <c r="I25" s="26"/>
      <c r="J25" s="55"/>
      <c r="K25" s="26"/>
      <c r="L25" s="6"/>
      <c r="M25" s="6"/>
      <c r="N25" s="5"/>
      <c r="O25" s="5"/>
      <c r="P25" s="5"/>
    </row>
    <row r="26" spans="1:16" ht="15" customHeight="1">
      <c r="A26" s="54"/>
      <c r="B26" s="54"/>
      <c r="C26" s="27"/>
      <c r="D26" s="27"/>
      <c r="E26" s="27"/>
      <c r="F26" s="27"/>
      <c r="G26" s="54"/>
      <c r="H26" s="27"/>
      <c r="I26" s="27"/>
      <c r="J26" s="54"/>
      <c r="K26" s="27"/>
      <c r="L26" s="5"/>
      <c r="M26" s="6"/>
      <c r="N26" s="5"/>
      <c r="O26" s="5"/>
      <c r="P26" s="5"/>
    </row>
    <row r="27" spans="1:16" ht="14.25" customHeight="1">
      <c r="A27" s="55"/>
      <c r="B27" s="55"/>
      <c r="C27" s="26"/>
      <c r="D27" s="26"/>
      <c r="E27" s="26"/>
      <c r="F27" s="26"/>
      <c r="G27" s="55"/>
      <c r="H27" s="26"/>
      <c r="I27" s="26"/>
      <c r="J27" s="55"/>
      <c r="K27" s="26"/>
      <c r="L27" s="7"/>
      <c r="M27" s="6"/>
      <c r="N27" s="5"/>
      <c r="O27" s="5"/>
      <c r="P27" s="5"/>
    </row>
    <row r="28" spans="1:16" ht="12.75" customHeight="1">
      <c r="A28" s="54"/>
      <c r="B28" s="54"/>
      <c r="C28" s="27"/>
      <c r="D28" s="27"/>
      <c r="E28" s="27"/>
      <c r="F28" s="27"/>
      <c r="G28" s="54"/>
      <c r="H28" s="27"/>
      <c r="I28" s="27"/>
      <c r="J28" s="54"/>
      <c r="K28" s="27"/>
      <c r="L28" s="7"/>
      <c r="M28" s="15"/>
      <c r="N28" s="5"/>
      <c r="O28" s="5"/>
      <c r="P28" s="5"/>
    </row>
    <row r="29" spans="1:16" ht="14.25" customHeight="1">
      <c r="A29" s="996"/>
      <c r="B29" s="996"/>
      <c r="C29" s="26"/>
      <c r="D29" s="26"/>
      <c r="E29" s="26"/>
      <c r="F29" s="26"/>
      <c r="G29" s="5"/>
      <c r="H29" s="26"/>
      <c r="I29" s="26"/>
      <c r="J29" s="5"/>
      <c r="K29" s="26"/>
      <c r="L29" s="7"/>
      <c r="M29" s="6"/>
      <c r="N29" s="5"/>
      <c r="O29" s="5"/>
      <c r="P29" s="5"/>
    </row>
    <row r="30" spans="1:18" ht="15" customHeight="1">
      <c r="A30" s="54"/>
      <c r="B30" s="54"/>
      <c r="C30" s="27"/>
      <c r="D30" s="27"/>
      <c r="E30" s="27"/>
      <c r="F30" s="27"/>
      <c r="G30" s="19"/>
      <c r="H30" s="27"/>
      <c r="I30" s="27"/>
      <c r="J30" s="2"/>
      <c r="K30" s="27"/>
      <c r="L30" s="2"/>
      <c r="M30" s="6"/>
      <c r="N30" s="5"/>
      <c r="O30" s="5"/>
      <c r="P30" s="5"/>
      <c r="R30" s="17"/>
    </row>
    <row r="31" spans="1:18" ht="14.25" customHeight="1">
      <c r="A31" s="55"/>
      <c r="B31" s="55"/>
      <c r="C31" s="26"/>
      <c r="D31" s="26"/>
      <c r="E31" s="26"/>
      <c r="F31" s="26"/>
      <c r="G31" s="19"/>
      <c r="H31" s="26"/>
      <c r="I31" s="26"/>
      <c r="J31" s="8"/>
      <c r="K31" s="26"/>
      <c r="L31" s="7"/>
      <c r="M31" s="6"/>
      <c r="N31" s="5"/>
      <c r="O31" s="5"/>
      <c r="P31" s="5"/>
      <c r="R31" s="20"/>
    </row>
    <row r="32" spans="1:16" ht="14.25" customHeight="1">
      <c r="A32" s="27"/>
      <c r="B32" s="54"/>
      <c r="C32" s="27"/>
      <c r="D32" s="27"/>
      <c r="E32" s="27"/>
      <c r="F32" s="27"/>
      <c r="G32" s="19"/>
      <c r="H32" s="27"/>
      <c r="I32" s="27"/>
      <c r="J32" s="30"/>
      <c r="K32" s="27"/>
      <c r="L32" s="7"/>
      <c r="M32" s="6"/>
      <c r="N32" s="5"/>
      <c r="O32" s="5"/>
      <c r="P32" s="5"/>
    </row>
    <row r="33" spans="1:16" ht="14.25" customHeight="1">
      <c r="A33" s="55"/>
      <c r="B33" s="55"/>
      <c r="C33" s="26"/>
      <c r="D33" s="26"/>
      <c r="E33" s="26"/>
      <c r="F33" s="26"/>
      <c r="G33" s="19"/>
      <c r="H33" s="26"/>
      <c r="I33" s="26"/>
      <c r="J33" s="30"/>
      <c r="K33" s="26"/>
      <c r="L33" s="7"/>
      <c r="M33" s="6"/>
      <c r="N33" s="5"/>
      <c r="O33" s="5"/>
      <c r="P33" s="5"/>
    </row>
    <row r="34" spans="1:16" ht="14.25" customHeight="1">
      <c r="A34" s="54"/>
      <c r="B34" s="54"/>
      <c r="C34" s="27"/>
      <c r="D34" s="27"/>
      <c r="E34" s="27"/>
      <c r="F34" s="27"/>
      <c r="G34" s="19"/>
      <c r="H34" s="27"/>
      <c r="I34" s="27"/>
      <c r="J34" s="30"/>
      <c r="K34" s="27"/>
      <c r="L34" s="7"/>
      <c r="M34" s="6"/>
      <c r="N34" s="5"/>
      <c r="O34" s="5"/>
      <c r="P34" s="5"/>
    </row>
    <row r="35" spans="1:16" ht="14.25" customHeight="1">
      <c r="A35" s="26"/>
      <c r="B35" s="55"/>
      <c r="C35" s="32"/>
      <c r="D35" s="31"/>
      <c r="E35" s="6"/>
      <c r="F35" s="5"/>
      <c r="G35" s="19"/>
      <c r="H35" s="1004"/>
      <c r="I35" s="1005"/>
      <c r="J35" s="30"/>
      <c r="K35" s="7"/>
      <c r="L35" s="6"/>
      <c r="M35" s="6"/>
      <c r="N35" s="5"/>
      <c r="O35" s="5"/>
      <c r="P35" s="5"/>
    </row>
    <row r="36" spans="1:16" ht="12.75" customHeight="1">
      <c r="A36" s="27"/>
      <c r="B36" s="54"/>
      <c r="C36" s="7"/>
      <c r="D36" s="5"/>
      <c r="E36" s="6"/>
      <c r="F36" s="5"/>
      <c r="G36" s="5"/>
      <c r="H36" s="1006"/>
      <c r="I36" s="1005"/>
      <c r="J36" s="5"/>
      <c r="K36" s="7"/>
      <c r="L36" s="5"/>
      <c r="M36" s="6"/>
      <c r="N36" s="5"/>
      <c r="O36" s="5"/>
      <c r="P36" s="5"/>
    </row>
    <row r="37" spans="1:16" ht="13.5" customHeight="1">
      <c r="A37" s="55"/>
      <c r="B37" s="55"/>
      <c r="C37" s="7"/>
      <c r="D37" s="5"/>
      <c r="E37" s="6"/>
      <c r="F37" s="5"/>
      <c r="G37" s="5"/>
      <c r="H37" s="5"/>
      <c r="I37" s="5"/>
      <c r="J37" s="5"/>
      <c r="K37" s="7"/>
      <c r="L37" s="5"/>
      <c r="M37" s="6"/>
      <c r="N37" s="5"/>
      <c r="O37" s="5"/>
      <c r="P37" s="5"/>
    </row>
    <row r="38" spans="1:16" ht="14.25" customHeight="1">
      <c r="A38" s="54"/>
      <c r="B38" s="54"/>
      <c r="C38" s="7"/>
      <c r="D38" s="5"/>
      <c r="E38" s="6"/>
      <c r="F38" s="5"/>
      <c r="G38" s="5"/>
      <c r="H38" s="5"/>
      <c r="I38" s="5"/>
      <c r="J38" s="5"/>
      <c r="K38" s="7"/>
      <c r="L38" s="5"/>
      <c r="M38" s="6"/>
      <c r="N38" s="5"/>
      <c r="O38" s="5"/>
      <c r="P38" s="5"/>
    </row>
    <row r="39" spans="1:16" ht="12.75" customHeight="1">
      <c r="A39" s="996"/>
      <c r="B39" s="996"/>
      <c r="C39" s="7"/>
      <c r="D39" s="7"/>
      <c r="E39" s="6"/>
      <c r="F39" s="5"/>
      <c r="G39" s="5"/>
      <c r="H39" s="5"/>
      <c r="I39" s="5"/>
      <c r="J39" s="5"/>
      <c r="K39" s="7"/>
      <c r="L39" s="5"/>
      <c r="M39" s="6"/>
      <c r="N39" s="5"/>
      <c r="O39" s="5"/>
      <c r="P39" s="5"/>
    </row>
    <row r="40" spans="1:16" ht="12.75" customHeight="1">
      <c r="A40" s="995"/>
      <c r="B40" s="995"/>
      <c r="C40" s="7"/>
      <c r="D40" s="7"/>
      <c r="E40" s="6"/>
      <c r="F40" s="7"/>
      <c r="G40" s="5"/>
      <c r="H40" s="29"/>
      <c r="I40" s="5"/>
      <c r="J40" s="20"/>
      <c r="K40" s="7"/>
      <c r="L40" s="5"/>
      <c r="M40" s="6"/>
      <c r="N40" s="5"/>
      <c r="O40" s="5"/>
      <c r="P40" s="5"/>
    </row>
    <row r="41" spans="1:16" ht="12.75" customHeight="1">
      <c r="A41" s="996"/>
      <c r="B41" s="996"/>
      <c r="C41" s="7"/>
      <c r="D41" s="7"/>
      <c r="E41" s="6"/>
      <c r="F41" s="7"/>
      <c r="G41" s="5"/>
      <c r="H41" s="28"/>
      <c r="I41" s="5"/>
      <c r="J41" s="16"/>
      <c r="K41" s="7"/>
      <c r="L41" s="5"/>
      <c r="M41" s="6"/>
      <c r="N41" s="5"/>
      <c r="O41" s="5"/>
      <c r="P41" s="5"/>
    </row>
    <row r="42" spans="1:16" ht="12" customHeight="1">
      <c r="A42" s="995"/>
      <c r="B42" s="995"/>
      <c r="C42" s="7"/>
      <c r="D42" s="16"/>
      <c r="E42" s="6"/>
      <c r="F42" s="7"/>
      <c r="G42" s="5"/>
      <c r="H42" s="1004"/>
      <c r="I42" s="1005"/>
      <c r="J42" s="7"/>
      <c r="K42" s="7"/>
      <c r="L42" s="5"/>
      <c r="M42" s="6"/>
      <c r="N42" s="5"/>
      <c r="O42" s="5"/>
      <c r="P42" s="5"/>
    </row>
    <row r="43" spans="1:16" ht="12.75" customHeight="1">
      <c r="A43" s="996"/>
      <c r="B43" s="996"/>
      <c r="C43" s="7"/>
      <c r="D43" s="16"/>
      <c r="E43" s="6"/>
      <c r="F43" s="7"/>
      <c r="G43" s="5"/>
      <c r="H43" s="1004"/>
      <c r="I43" s="1005"/>
      <c r="J43" s="5"/>
      <c r="K43" s="7"/>
      <c r="L43" s="5"/>
      <c r="M43" s="15"/>
      <c r="N43" s="5"/>
      <c r="O43" s="5"/>
      <c r="P43" s="5"/>
    </row>
    <row r="44" spans="1:16" ht="13.5" customHeight="1">
      <c r="A44" s="995"/>
      <c r="B44" s="995"/>
      <c r="C44" s="7"/>
      <c r="D44" s="16"/>
      <c r="E44" s="6"/>
      <c r="F44" s="7"/>
      <c r="G44" s="5"/>
      <c r="H44" s="1004"/>
      <c r="I44" s="1005"/>
      <c r="J44" s="5"/>
      <c r="K44" s="7"/>
      <c r="L44" s="7"/>
      <c r="M44" s="15"/>
      <c r="N44" s="5"/>
      <c r="O44" s="5"/>
      <c r="P44" s="5"/>
    </row>
    <row r="45" spans="1:16" ht="12.75" customHeight="1">
      <c r="A45" s="996"/>
      <c r="B45" s="996"/>
      <c r="C45" s="7"/>
      <c r="D45" s="5"/>
      <c r="E45" s="6"/>
      <c r="F45" s="5"/>
      <c r="G45" s="5"/>
      <c r="H45" s="990"/>
      <c r="I45" s="1005"/>
      <c r="J45" s="5"/>
      <c r="K45" s="7"/>
      <c r="L45" s="7"/>
      <c r="M45" s="6"/>
      <c r="N45" s="5"/>
      <c r="O45" s="5"/>
      <c r="P45" s="5"/>
    </row>
    <row r="46" spans="1:16" ht="12" customHeight="1">
      <c r="A46" s="995"/>
      <c r="B46" s="995"/>
      <c r="C46" s="7"/>
      <c r="D46" s="5"/>
      <c r="E46" s="6"/>
      <c r="F46" s="5"/>
      <c r="G46" s="5"/>
      <c r="H46" s="1006"/>
      <c r="I46" s="1005"/>
      <c r="J46" s="5"/>
      <c r="K46" s="7"/>
      <c r="L46" s="7"/>
      <c r="M46" s="6"/>
      <c r="N46" s="5"/>
      <c r="O46" s="5"/>
      <c r="P46" s="5"/>
    </row>
    <row r="47" spans="1:16" ht="12" customHeight="1">
      <c r="A47" s="996"/>
      <c r="B47" s="996"/>
      <c r="C47" s="7"/>
      <c r="D47" s="5"/>
      <c r="E47" s="6"/>
      <c r="F47" s="5"/>
      <c r="G47" s="5"/>
      <c r="H47" s="1006"/>
      <c r="I47" s="1005"/>
      <c r="J47" s="5"/>
      <c r="K47" s="7"/>
      <c r="L47" s="7"/>
      <c r="M47" s="6"/>
      <c r="N47" s="5"/>
      <c r="O47" s="5"/>
      <c r="P47" s="5"/>
    </row>
    <row r="48" spans="1:16" ht="14.25" customHeight="1">
      <c r="A48" s="995"/>
      <c r="B48" s="995"/>
      <c r="C48" s="7"/>
      <c r="D48" s="7"/>
      <c r="E48" s="6"/>
      <c r="F48" s="2"/>
      <c r="G48" s="5"/>
      <c r="H48" s="1006"/>
      <c r="I48" s="1005"/>
      <c r="J48" s="5"/>
      <c r="K48" s="7"/>
      <c r="L48" s="5"/>
      <c r="M48" s="6"/>
      <c r="N48" s="5"/>
      <c r="O48" s="5"/>
      <c r="P48" s="5"/>
    </row>
    <row r="49" spans="1:16" ht="13.5" customHeight="1">
      <c r="A49" s="996"/>
      <c r="B49" s="996"/>
      <c r="C49" s="5"/>
      <c r="D49" s="7"/>
      <c r="E49" s="6"/>
      <c r="F49" s="16"/>
      <c r="G49" s="16"/>
      <c r="H49" s="1006"/>
      <c r="I49" s="1005"/>
      <c r="J49" s="5"/>
      <c r="K49" s="7"/>
      <c r="L49" s="5"/>
      <c r="M49" s="6"/>
      <c r="N49" s="5"/>
      <c r="O49" s="5"/>
      <c r="P49" s="5"/>
    </row>
    <row r="50" spans="1:16" ht="12" customHeight="1">
      <c r="A50" s="995"/>
      <c r="B50" s="995"/>
      <c r="C50" s="5"/>
      <c r="D50" s="7"/>
      <c r="E50" s="6"/>
      <c r="F50" s="16"/>
      <c r="G50" s="16"/>
      <c r="H50" s="1006"/>
      <c r="I50" s="1005"/>
      <c r="J50" s="5"/>
      <c r="K50" s="7"/>
      <c r="L50" s="5"/>
      <c r="M50" s="6"/>
      <c r="N50" s="5"/>
      <c r="O50" s="5"/>
      <c r="P50" s="5"/>
    </row>
    <row r="51" spans="1:16" ht="12" customHeight="1">
      <c r="A51" s="996"/>
      <c r="B51" s="996"/>
      <c r="C51" s="5"/>
      <c r="D51" s="5"/>
      <c r="E51" s="6"/>
      <c r="F51" s="16"/>
      <c r="G51" s="16"/>
      <c r="H51" s="1006"/>
      <c r="I51" s="1005"/>
      <c r="J51" s="5"/>
      <c r="K51" s="7"/>
      <c r="L51" s="5"/>
      <c r="M51" s="6"/>
      <c r="N51" s="5"/>
      <c r="O51" s="5"/>
      <c r="P51" s="5"/>
    </row>
    <row r="52" spans="1:17" ht="15.75">
      <c r="A52" s="6"/>
      <c r="B52" s="5"/>
      <c r="C52" s="5"/>
      <c r="D52" s="5"/>
      <c r="E52" s="6"/>
      <c r="F52" s="16"/>
      <c r="G52" s="16"/>
      <c r="H52" s="990"/>
      <c r="I52" s="1005"/>
      <c r="J52" s="7"/>
      <c r="K52" s="7"/>
      <c r="L52" s="7"/>
      <c r="M52" s="6"/>
      <c r="N52" s="5"/>
      <c r="O52" s="5"/>
      <c r="P52" s="5"/>
      <c r="Q52" s="21"/>
    </row>
    <row r="53" spans="1:16" ht="16.5" customHeight="1">
      <c r="A53" s="5"/>
      <c r="B53" s="5"/>
      <c r="C53" s="5"/>
      <c r="D53" s="5"/>
      <c r="E53" s="6"/>
      <c r="F53" s="5"/>
      <c r="G53" s="5"/>
      <c r="H53" s="990"/>
      <c r="I53" s="1005"/>
      <c r="J53" s="7"/>
      <c r="K53" s="7"/>
      <c r="L53" s="5"/>
      <c r="M53" s="6"/>
      <c r="N53" s="5"/>
      <c r="O53" s="5"/>
      <c r="P53" s="5"/>
    </row>
    <row r="54" spans="1:16" ht="15.75">
      <c r="A54" s="1004"/>
      <c r="B54" s="1004"/>
      <c r="C54" s="1004"/>
      <c r="D54" s="1004"/>
      <c r="E54" s="1004"/>
      <c r="F54" s="19"/>
      <c r="G54" s="19"/>
      <c r="H54" s="19"/>
      <c r="I54" s="19"/>
      <c r="J54" s="19"/>
      <c r="K54" s="19"/>
      <c r="L54" s="19"/>
      <c r="M54" s="19"/>
      <c r="N54" s="5"/>
      <c r="O54" s="5"/>
      <c r="P54" s="5"/>
    </row>
    <row r="55" spans="1:16" s="11" customFormat="1" ht="15.75">
      <c r="A55" s="23"/>
      <c r="B55" s="15"/>
      <c r="C55" s="6"/>
      <c r="D55" s="6"/>
      <c r="E55" s="6"/>
      <c r="F55" s="1008"/>
      <c r="G55" s="1009"/>
      <c r="H55" s="1009"/>
      <c r="I55" s="1010"/>
      <c r="J55" s="1010"/>
      <c r="K55" s="1010"/>
      <c r="L55" s="1"/>
      <c r="M55" s="1"/>
      <c r="N55" s="16"/>
      <c r="O55" s="16"/>
      <c r="P55" s="16"/>
    </row>
    <row r="56" spans="1:16" s="11" customFormat="1" ht="15.75">
      <c r="A56" s="21"/>
      <c r="B56" s="6"/>
      <c r="C56" s="21"/>
      <c r="D56" s="18"/>
      <c r="E56" s="22"/>
      <c r="F56" s="1008"/>
      <c r="G56" s="1007"/>
      <c r="H56" s="1007"/>
      <c r="I56" s="1007"/>
      <c r="J56" s="1007"/>
      <c r="K56" s="1007"/>
      <c r="L56" s="1"/>
      <c r="M56" s="1"/>
      <c r="N56" s="16"/>
      <c r="O56" s="16"/>
      <c r="P56" s="16"/>
    </row>
    <row r="57" spans="1:13" s="11" customFormat="1" ht="15.75">
      <c r="A57" s="3"/>
      <c r="B57" s="16"/>
      <c r="C57" s="3"/>
      <c r="D57" s="3"/>
      <c r="E57" s="24"/>
      <c r="F57" s="25"/>
      <c r="G57" s="1003"/>
      <c r="H57" s="1003"/>
      <c r="I57" s="1003"/>
      <c r="J57" s="1003"/>
      <c r="K57" s="1003"/>
      <c r="L57" s="25"/>
      <c r="M57" s="1"/>
    </row>
    <row r="58" spans="1:13" s="11" customFormat="1" ht="15.75">
      <c r="A58" s="1"/>
      <c r="B58" s="3"/>
      <c r="C58" s="3"/>
      <c r="D58" s="3"/>
      <c r="E58" s="24"/>
      <c r="F58" s="25"/>
      <c r="G58" s="1003"/>
      <c r="H58" s="1003"/>
      <c r="I58" s="1003"/>
      <c r="J58" s="1003"/>
      <c r="K58" s="1003"/>
      <c r="L58" s="25"/>
      <c r="M58" s="1"/>
    </row>
    <row r="59" spans="1:13" s="11" customFormat="1" ht="15.75">
      <c r="A59" s="3"/>
      <c r="B59" s="3"/>
      <c r="C59" s="3"/>
      <c r="D59" s="13"/>
      <c r="E59" s="24"/>
      <c r="F59" s="25"/>
      <c r="G59" s="1003"/>
      <c r="H59" s="1003"/>
      <c r="I59" s="1003"/>
      <c r="J59" s="1003"/>
      <c r="K59" s="1003"/>
      <c r="L59" s="25"/>
      <c r="M59" s="1"/>
    </row>
    <row r="60" spans="1:13" s="11" customFormat="1" ht="15.75">
      <c r="A60" s="3"/>
      <c r="B60" s="3"/>
      <c r="C60" s="3"/>
      <c r="D60" s="13"/>
      <c r="E60" s="24"/>
      <c r="F60" s="25"/>
      <c r="G60" s="1003"/>
      <c r="H60" s="1003"/>
      <c r="I60" s="1003"/>
      <c r="J60" s="1003"/>
      <c r="K60" s="1003"/>
      <c r="L60" s="25"/>
      <c r="M60" s="1"/>
    </row>
    <row r="61" spans="1:13" s="11" customFormat="1" ht="15.75">
      <c r="A61" s="3"/>
      <c r="B61" s="3"/>
      <c r="C61" s="3"/>
      <c r="D61" s="3"/>
      <c r="E61" s="24"/>
      <c r="F61" s="25"/>
      <c r="G61" s="1003"/>
      <c r="H61" s="1003"/>
      <c r="I61" s="1003"/>
      <c r="J61" s="1003"/>
      <c r="K61" s="1003"/>
      <c r="L61" s="25"/>
      <c r="M61" s="1"/>
    </row>
    <row r="62" spans="1:13" s="11" customFormat="1" ht="15.75">
      <c r="A62" s="3"/>
      <c r="B62" s="3"/>
      <c r="C62" s="3"/>
      <c r="D62" s="13"/>
      <c r="E62" s="24"/>
      <c r="F62" s="25"/>
      <c r="G62" s="1003"/>
      <c r="H62" s="1003"/>
      <c r="I62" s="1003"/>
      <c r="J62" s="1003"/>
      <c r="K62" s="1003"/>
      <c r="L62" s="25"/>
      <c r="M62" s="1"/>
    </row>
    <row r="63" spans="1:13" s="11" customFormat="1" ht="15.75">
      <c r="A63" s="3"/>
      <c r="B63" s="3"/>
      <c r="C63" s="3"/>
      <c r="D63" s="3"/>
      <c r="E63" s="24"/>
      <c r="F63" s="25"/>
      <c r="G63" s="1003"/>
      <c r="H63" s="1003"/>
      <c r="I63" s="1003"/>
      <c r="J63" s="1003"/>
      <c r="K63" s="1003"/>
      <c r="L63" s="25"/>
      <c r="M63" s="10"/>
    </row>
    <row r="64" spans="1:13" s="11" customFormat="1" ht="15.75">
      <c r="A64" s="3"/>
      <c r="B64" s="3"/>
      <c r="C64" s="3"/>
      <c r="D64" s="3"/>
      <c r="E64" s="24"/>
      <c r="F64" s="25"/>
      <c r="G64" s="1003"/>
      <c r="H64" s="1003"/>
      <c r="I64" s="1003"/>
      <c r="J64" s="1003"/>
      <c r="K64" s="1003"/>
      <c r="L64" s="25"/>
      <c r="M64" s="10"/>
    </row>
    <row r="65" s="11" customFormat="1" ht="7.5" customHeight="1">
      <c r="B65" s="3"/>
    </row>
    <row r="66" ht="12.75">
      <c r="B66" s="11"/>
    </row>
  </sheetData>
  <sheetProtection/>
  <mergeCells count="130">
    <mergeCell ref="A51:B51"/>
    <mergeCell ref="A46:B46"/>
    <mergeCell ref="A47:B47"/>
    <mergeCell ref="A48:B48"/>
    <mergeCell ref="A49:B49"/>
    <mergeCell ref="A50:B50"/>
    <mergeCell ref="L21:M21"/>
    <mergeCell ref="L7:M7"/>
    <mergeCell ref="L8:M8"/>
    <mergeCell ref="L9:M9"/>
    <mergeCell ref="L10:M10"/>
    <mergeCell ref="L11:M11"/>
    <mergeCell ref="L12:M12"/>
    <mergeCell ref="L22:M22"/>
    <mergeCell ref="L23:M23"/>
    <mergeCell ref="L13:M13"/>
    <mergeCell ref="L14:M14"/>
    <mergeCell ref="L15:M15"/>
    <mergeCell ref="L16:M16"/>
    <mergeCell ref="L17:M17"/>
    <mergeCell ref="L18:M18"/>
    <mergeCell ref="L19:M19"/>
    <mergeCell ref="L20:M20"/>
    <mergeCell ref="A22:B22"/>
    <mergeCell ref="I63:K63"/>
    <mergeCell ref="G64:H64"/>
    <mergeCell ref="G63:H63"/>
    <mergeCell ref="I62:K62"/>
    <mergeCell ref="I64:K64"/>
    <mergeCell ref="H36:I36"/>
    <mergeCell ref="H46:I46"/>
    <mergeCell ref="H48:I48"/>
    <mergeCell ref="H49:I49"/>
    <mergeCell ref="G60:H60"/>
    <mergeCell ref="G62:H62"/>
    <mergeCell ref="G61:H61"/>
    <mergeCell ref="H51:I51"/>
    <mergeCell ref="H52:I52"/>
    <mergeCell ref="H53:I53"/>
    <mergeCell ref="H50:I50"/>
    <mergeCell ref="H45:I45"/>
    <mergeCell ref="H47:I47"/>
    <mergeCell ref="A54:E54"/>
    <mergeCell ref="I61:K61"/>
    <mergeCell ref="I59:K59"/>
    <mergeCell ref="I58:K58"/>
    <mergeCell ref="G59:H59"/>
    <mergeCell ref="I60:K60"/>
    <mergeCell ref="G55:H55"/>
    <mergeCell ref="I57:K57"/>
    <mergeCell ref="I56:K56"/>
    <mergeCell ref="F55:F56"/>
    <mergeCell ref="G56:H56"/>
    <mergeCell ref="I55:K55"/>
    <mergeCell ref="G58:H58"/>
    <mergeCell ref="G57:H57"/>
    <mergeCell ref="H43:I43"/>
    <mergeCell ref="H44:I44"/>
    <mergeCell ref="H42:I42"/>
    <mergeCell ref="H35:I35"/>
    <mergeCell ref="A39:B39"/>
    <mergeCell ref="A40:B40"/>
    <mergeCell ref="I7:J7"/>
    <mergeCell ref="I8:J8"/>
    <mergeCell ref="I9:J9"/>
    <mergeCell ref="I10:J10"/>
    <mergeCell ref="I11:J11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45:B45"/>
    <mergeCell ref="A41:B41"/>
    <mergeCell ref="A42:B42"/>
    <mergeCell ref="A43:B43"/>
    <mergeCell ref="A44:B44"/>
    <mergeCell ref="A19:B19"/>
    <mergeCell ref="A20:B20"/>
    <mergeCell ref="A21:B21"/>
    <mergeCell ref="A23:B23"/>
    <mergeCell ref="A29:B29"/>
    <mergeCell ref="I21:J21"/>
    <mergeCell ref="I22:J22"/>
    <mergeCell ref="I23:J23"/>
    <mergeCell ref="I12:J12"/>
    <mergeCell ref="I13:J13"/>
    <mergeCell ref="I14:J14"/>
    <mergeCell ref="F23:G23"/>
    <mergeCell ref="F19:G19"/>
    <mergeCell ref="F20:G20"/>
    <mergeCell ref="F21:G21"/>
    <mergeCell ref="F22:G22"/>
    <mergeCell ref="F17:G17"/>
    <mergeCell ref="F18:G18"/>
    <mergeCell ref="F13:G13"/>
    <mergeCell ref="F14:G14"/>
    <mergeCell ref="F15:G15"/>
    <mergeCell ref="F16:G16"/>
    <mergeCell ref="I18:J18"/>
    <mergeCell ref="I19:J19"/>
    <mergeCell ref="I20:J20"/>
    <mergeCell ref="I15:J15"/>
    <mergeCell ref="I16:J16"/>
    <mergeCell ref="I17:J17"/>
    <mergeCell ref="A1:N1"/>
    <mergeCell ref="A2:N2"/>
    <mergeCell ref="A3:N3"/>
    <mergeCell ref="A4:N4"/>
    <mergeCell ref="F7:G7"/>
    <mergeCell ref="F8:G8"/>
    <mergeCell ref="F9:G9"/>
    <mergeCell ref="F10:G10"/>
    <mergeCell ref="F11:G11"/>
    <mergeCell ref="F12:G12"/>
    <mergeCell ref="F5:G5"/>
    <mergeCell ref="L5:M5"/>
    <mergeCell ref="A5:B5"/>
    <mergeCell ref="I5:J5"/>
    <mergeCell ref="L6:M6"/>
    <mergeCell ref="A10:B10"/>
    <mergeCell ref="A11:B11"/>
    <mergeCell ref="A12:B12"/>
    <mergeCell ref="A6:B6"/>
    <mergeCell ref="I6:J6"/>
    <mergeCell ref="F6:G6"/>
  </mergeCells>
  <printOptions/>
  <pageMargins left="0.6692913385826772" right="0.5511811023622047" top="0.15748031496062992" bottom="0.1968503937007874" header="0.15748031496062992" footer="0.23"/>
  <pageSetup horizontalDpi="200" verticalDpi="200" orientation="landscape" paperSize="9" scale="84" r:id="rId1"/>
  <headerFooter alignWithMargins="0">
    <oddFooter>&amp;L*-цены приведены с НДС&amp;R2 из 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SheetLayoutView="100" zoomScalePageLayoutView="0" workbookViewId="0" topLeftCell="A1">
      <selection activeCell="A3" sqref="A3:J3"/>
    </sheetView>
  </sheetViews>
  <sheetFormatPr defaultColWidth="8.8515625" defaultRowHeight="12.75"/>
  <cols>
    <col min="1" max="1" width="24.7109375" style="4" customWidth="1"/>
    <col min="2" max="2" width="19.57421875" style="4" customWidth="1"/>
    <col min="3" max="3" width="15.140625" style="4" customWidth="1"/>
    <col min="4" max="4" width="18.8515625" style="4" customWidth="1"/>
    <col min="5" max="5" width="15.57421875" style="4" customWidth="1"/>
    <col min="6" max="6" width="12.28125" style="4" customWidth="1"/>
    <col min="7" max="7" width="9.421875" style="4" customWidth="1"/>
    <col min="8" max="8" width="12.7109375" style="4" customWidth="1"/>
    <col min="9" max="9" width="12.8515625" style="4" hidden="1" customWidth="1"/>
    <col min="10" max="10" width="11.7109375" style="4" customWidth="1"/>
    <col min="11" max="11" width="14.421875" style="4" customWidth="1"/>
    <col min="12" max="12" width="10.421875" style="4" bestFit="1" customWidth="1"/>
    <col min="13" max="13" width="10.28125" style="4" customWidth="1"/>
    <col min="14" max="16384" width="8.8515625" style="4" customWidth="1"/>
  </cols>
  <sheetData>
    <row r="1" spans="1:19" ht="21" customHeight="1">
      <c r="A1" s="989" t="s">
        <v>981</v>
      </c>
      <c r="B1" s="989"/>
      <c r="C1" s="989"/>
      <c r="D1" s="989"/>
      <c r="E1" s="989"/>
      <c r="F1" s="989"/>
      <c r="G1" s="989"/>
      <c r="H1" s="989"/>
      <c r="I1" s="989"/>
      <c r="J1" s="989"/>
      <c r="K1" s="53"/>
      <c r="L1" s="53"/>
      <c r="M1" s="53"/>
      <c r="N1" s="53"/>
      <c r="O1" s="53"/>
      <c r="P1" s="53"/>
      <c r="Q1" s="53"/>
      <c r="R1" s="53"/>
      <c r="S1" s="53"/>
    </row>
    <row r="2" spans="1:19" ht="14.25" customHeight="1">
      <c r="A2" s="990" t="s">
        <v>22</v>
      </c>
      <c r="B2" s="990"/>
      <c r="C2" s="990"/>
      <c r="D2" s="990"/>
      <c r="E2" s="990"/>
      <c r="F2" s="990"/>
      <c r="G2" s="990"/>
      <c r="H2" s="990"/>
      <c r="I2" s="990"/>
      <c r="J2" s="990"/>
      <c r="K2" s="9"/>
      <c r="L2" s="9"/>
      <c r="M2" s="9"/>
      <c r="N2" s="9"/>
      <c r="O2" s="9"/>
      <c r="P2" s="9"/>
      <c r="Q2" s="9"/>
      <c r="R2" s="9"/>
      <c r="S2" s="9"/>
    </row>
    <row r="3" spans="1:19" ht="14.25" customHeight="1">
      <c r="A3" s="1012" t="s">
        <v>983</v>
      </c>
      <c r="B3" s="1012"/>
      <c r="C3" s="1012"/>
      <c r="D3" s="1012"/>
      <c r="E3" s="1012"/>
      <c r="F3" s="1012"/>
      <c r="G3" s="1012"/>
      <c r="H3" s="1012"/>
      <c r="I3" s="1012"/>
      <c r="J3" s="1012"/>
      <c r="K3" s="58"/>
      <c r="L3" s="58"/>
      <c r="M3" s="58"/>
      <c r="N3" s="58"/>
      <c r="O3" s="58"/>
      <c r="P3" s="58"/>
      <c r="Q3" s="58"/>
      <c r="R3" s="58"/>
      <c r="S3" s="58"/>
    </row>
    <row r="4" spans="1:13" ht="17.25" customHeight="1" thickBot="1">
      <c r="A4" s="1061" t="s">
        <v>471</v>
      </c>
      <c r="B4" s="1061"/>
      <c r="C4" s="1061"/>
      <c r="D4" s="1061"/>
      <c r="E4" s="1061"/>
      <c r="F4" s="1061"/>
      <c r="G4" s="1061"/>
      <c r="H4" s="1061"/>
      <c r="I4" s="1061"/>
      <c r="J4" s="1061"/>
      <c r="K4" s="62"/>
      <c r="L4" s="1058"/>
      <c r="M4" s="1058"/>
    </row>
    <row r="5" spans="1:16" ht="23.25" customHeight="1" thickBot="1">
      <c r="A5" s="993" t="s">
        <v>453</v>
      </c>
      <c r="B5" s="997" t="s">
        <v>470</v>
      </c>
      <c r="C5" s="1055"/>
      <c r="D5" s="1060"/>
      <c r="E5" s="997" t="s">
        <v>469</v>
      </c>
      <c r="F5" s="1055"/>
      <c r="G5" s="1055"/>
      <c r="H5" s="1056" t="s">
        <v>468</v>
      </c>
      <c r="I5" s="61" t="s">
        <v>454</v>
      </c>
      <c r="J5" s="741" t="s">
        <v>454</v>
      </c>
      <c r="K5" s="59"/>
      <c r="L5" s="1006"/>
      <c r="M5" s="1006"/>
      <c r="N5" s="5"/>
      <c r="O5" s="5"/>
      <c r="P5" s="5"/>
    </row>
    <row r="6" spans="1:15" ht="40.5" customHeight="1" thickBot="1">
      <c r="A6" s="1059"/>
      <c r="B6" s="44" t="s">
        <v>467</v>
      </c>
      <c r="C6" s="44" t="s">
        <v>466</v>
      </c>
      <c r="D6" s="44" t="s">
        <v>465</v>
      </c>
      <c r="E6" s="44" t="s">
        <v>456</v>
      </c>
      <c r="F6" s="44" t="s">
        <v>455</v>
      </c>
      <c r="G6" s="43" t="s">
        <v>464</v>
      </c>
      <c r="H6" s="1057"/>
      <c r="I6" s="683"/>
      <c r="J6" s="742"/>
      <c r="K6" s="26"/>
      <c r="L6" s="16"/>
      <c r="M6" s="5"/>
      <c r="N6" s="5"/>
      <c r="O6" s="5"/>
    </row>
    <row r="7" spans="1:16" ht="39.75" customHeight="1" thickBot="1">
      <c r="A7" s="44" t="s">
        <v>463</v>
      </c>
      <c r="B7" s="44">
        <v>1</v>
      </c>
      <c r="C7" s="44" t="s">
        <v>457</v>
      </c>
      <c r="D7" s="44">
        <v>40</v>
      </c>
      <c r="E7" s="44">
        <v>1765</v>
      </c>
      <c r="F7" s="44">
        <v>1605</v>
      </c>
      <c r="G7" s="43">
        <v>-865</v>
      </c>
      <c r="H7" s="682">
        <v>435</v>
      </c>
      <c r="I7" s="57">
        <f>'[1]ВПУ'!I7*1.06</f>
        <v>138300</v>
      </c>
      <c r="J7" s="743">
        <f>I7*1.078</f>
        <v>149087.40000000002</v>
      </c>
      <c r="K7" s="27"/>
      <c r="L7" s="5"/>
      <c r="M7" s="6"/>
      <c r="N7" s="5"/>
      <c r="O7" s="5"/>
      <c r="P7" s="5"/>
    </row>
    <row r="8" spans="1:16" ht="39.75" customHeight="1" thickBot="1">
      <c r="A8" s="39" t="s">
        <v>462</v>
      </c>
      <c r="B8" s="39">
        <v>2.5</v>
      </c>
      <c r="C8" s="39" t="s">
        <v>457</v>
      </c>
      <c r="D8" s="39">
        <v>40</v>
      </c>
      <c r="E8" s="39">
        <v>1500</v>
      </c>
      <c r="F8" s="39">
        <v>2295</v>
      </c>
      <c r="G8" s="38">
        <v>-885</v>
      </c>
      <c r="H8" s="684">
        <v>560</v>
      </c>
      <c r="I8" s="57">
        <f>'[1]ВПУ'!I8*1.06</f>
        <v>178060</v>
      </c>
      <c r="J8" s="743">
        <f>I8*1.078</f>
        <v>191948.68000000002</v>
      </c>
      <c r="K8" s="26"/>
      <c r="L8" s="5"/>
      <c r="M8" s="6"/>
      <c r="N8" s="5"/>
      <c r="O8" s="5"/>
      <c r="P8" s="5"/>
    </row>
    <row r="9" spans="1:16" ht="39.75" customHeight="1" thickBot="1">
      <c r="A9" s="44" t="s">
        <v>461</v>
      </c>
      <c r="B9" s="44">
        <v>3</v>
      </c>
      <c r="C9" s="44" t="s">
        <v>457</v>
      </c>
      <c r="D9" s="44">
        <v>40</v>
      </c>
      <c r="E9" s="44">
        <v>2120</v>
      </c>
      <c r="F9" s="44">
        <v>3220</v>
      </c>
      <c r="G9" s="43">
        <v>-1000</v>
      </c>
      <c r="H9" s="682">
        <v>920</v>
      </c>
      <c r="I9" s="57">
        <f>'[1]ВПУ'!I9*1.06</f>
        <v>280010</v>
      </c>
      <c r="J9" s="743">
        <f>I9*1.078</f>
        <v>301850.78</v>
      </c>
      <c r="K9" s="27"/>
      <c r="L9" s="7"/>
      <c r="M9" s="6"/>
      <c r="N9" s="5"/>
      <c r="O9" s="5"/>
      <c r="P9" s="5"/>
    </row>
    <row r="10" spans="1:16" ht="42" customHeight="1" thickBot="1">
      <c r="A10" s="39" t="s">
        <v>460</v>
      </c>
      <c r="B10" s="39">
        <v>6</v>
      </c>
      <c r="C10" s="39" t="s">
        <v>457</v>
      </c>
      <c r="D10" s="39">
        <v>40</v>
      </c>
      <c r="E10" s="39">
        <v>2565</v>
      </c>
      <c r="F10" s="39">
        <v>2460</v>
      </c>
      <c r="G10" s="38">
        <v>-1190</v>
      </c>
      <c r="H10" s="60">
        <v>1090</v>
      </c>
      <c r="I10" s="57">
        <f>'[1]ВПУ'!I10*1.06</f>
        <v>295470</v>
      </c>
      <c r="J10" s="743">
        <f>I10*1.078</f>
        <v>318516.66000000003</v>
      </c>
      <c r="K10" s="26"/>
      <c r="L10" s="7"/>
      <c r="M10" s="6"/>
      <c r="N10" s="5"/>
      <c r="O10" s="5"/>
      <c r="P10" s="5"/>
    </row>
    <row r="11" spans="1:16" ht="39" customHeight="1" thickBot="1">
      <c r="A11" s="44" t="s">
        <v>459</v>
      </c>
      <c r="B11" s="44">
        <v>12</v>
      </c>
      <c r="C11" s="44" t="s">
        <v>457</v>
      </c>
      <c r="D11" s="44">
        <v>40</v>
      </c>
      <c r="E11" s="44">
        <v>2260</v>
      </c>
      <c r="F11" s="44">
        <v>2745</v>
      </c>
      <c r="G11" s="43">
        <v>-1860</v>
      </c>
      <c r="H11" s="682">
        <v>1778</v>
      </c>
      <c r="I11" s="57">
        <v>367600</v>
      </c>
      <c r="J11" s="743">
        <f>I11*1.078</f>
        <v>396272.80000000005</v>
      </c>
      <c r="K11" s="27"/>
      <c r="L11" s="7"/>
      <c r="M11" s="6"/>
      <c r="N11" s="5"/>
      <c r="O11" s="5"/>
      <c r="P11" s="5"/>
    </row>
    <row r="12" spans="1:16" ht="28.5" customHeight="1" thickBot="1">
      <c r="A12" s="39" t="s">
        <v>458</v>
      </c>
      <c r="B12" s="39" t="s">
        <v>452</v>
      </c>
      <c r="C12" s="39" t="s">
        <v>457</v>
      </c>
      <c r="D12" s="39">
        <v>30</v>
      </c>
      <c r="E12" s="39" t="s">
        <v>452</v>
      </c>
      <c r="F12" s="39">
        <v>2566</v>
      </c>
      <c r="G12" s="38">
        <v>1016</v>
      </c>
      <c r="H12" s="685">
        <v>630</v>
      </c>
      <c r="I12" s="57">
        <f>'[1]ВПУ'!I12*1.06</f>
        <v>60890</v>
      </c>
      <c r="J12" s="743">
        <f>I12*1.078</f>
        <v>65639.42</v>
      </c>
      <c r="K12" s="26"/>
      <c r="L12" s="7"/>
      <c r="M12" s="6"/>
      <c r="N12" s="5"/>
      <c r="O12" s="5"/>
      <c r="P12" s="5"/>
    </row>
    <row r="13" spans="1:16" ht="15.75" customHeight="1">
      <c r="A13" s="54"/>
      <c r="B13" s="54"/>
      <c r="C13" s="27"/>
      <c r="D13" s="27"/>
      <c r="E13" s="27"/>
      <c r="F13" s="54"/>
      <c r="G13" s="54"/>
      <c r="H13" s="27"/>
      <c r="I13" s="54"/>
      <c r="J13" s="54"/>
      <c r="K13" s="27"/>
      <c r="L13" s="6"/>
      <c r="M13" s="6"/>
      <c r="N13" s="5"/>
      <c r="O13" s="5"/>
      <c r="P13" s="5"/>
    </row>
    <row r="14" spans="1:16" ht="15.75" customHeight="1">
      <c r="A14" s="55"/>
      <c r="B14" s="55"/>
      <c r="C14" s="26"/>
      <c r="D14" s="26"/>
      <c r="E14" s="26"/>
      <c r="F14" s="55"/>
      <c r="G14" s="55"/>
      <c r="H14" s="26"/>
      <c r="I14" s="55"/>
      <c r="J14" s="55"/>
      <c r="K14" s="26"/>
      <c r="L14" s="6"/>
      <c r="M14" s="6"/>
      <c r="N14" s="5"/>
      <c r="O14" s="5"/>
      <c r="P14" s="5"/>
    </row>
    <row r="15" spans="1:16" ht="15.75" customHeight="1">
      <c r="A15" s="54"/>
      <c r="B15" s="54"/>
      <c r="C15" s="27"/>
      <c r="D15" s="27"/>
      <c r="E15" s="27"/>
      <c r="F15" s="54"/>
      <c r="G15" s="54"/>
      <c r="H15" s="27"/>
      <c r="I15" s="54"/>
      <c r="J15" s="54"/>
      <c r="K15" s="27"/>
      <c r="L15" s="7"/>
      <c r="M15" s="6"/>
      <c r="N15" s="5"/>
      <c r="O15" s="5"/>
      <c r="P15" s="5"/>
    </row>
    <row r="16" spans="1:16" ht="15" customHeight="1">
      <c r="A16" s="55"/>
      <c r="B16" s="55"/>
      <c r="C16" s="26"/>
      <c r="D16" s="26"/>
      <c r="E16" s="26"/>
      <c r="F16" s="55"/>
      <c r="G16" s="55"/>
      <c r="H16" s="26"/>
      <c r="I16" s="55"/>
      <c r="J16" s="55"/>
      <c r="K16" s="26"/>
      <c r="L16" s="7"/>
      <c r="M16" s="6"/>
      <c r="N16" s="5"/>
      <c r="O16" s="5"/>
      <c r="P16" s="5"/>
    </row>
    <row r="17" spans="1:16" ht="14.25" customHeight="1">
      <c r="A17" s="54"/>
      <c r="B17" s="54"/>
      <c r="C17" s="27"/>
      <c r="D17" s="27"/>
      <c r="E17" s="27"/>
      <c r="F17" s="54"/>
      <c r="G17" s="54"/>
      <c r="H17" s="27"/>
      <c r="I17" s="54"/>
      <c r="J17" s="54"/>
      <c r="K17" s="27"/>
      <c r="L17" s="7"/>
      <c r="M17" s="6"/>
      <c r="N17" s="5"/>
      <c r="O17" s="5"/>
      <c r="P17" s="5"/>
    </row>
    <row r="18" spans="1:16" ht="15.75" customHeight="1">
      <c r="A18" s="55"/>
      <c r="B18" s="55"/>
      <c r="C18" s="26"/>
      <c r="D18" s="26"/>
      <c r="E18" s="26"/>
      <c r="F18" s="55"/>
      <c r="G18" s="55"/>
      <c r="H18" s="26"/>
      <c r="I18" s="55"/>
      <c r="J18" s="55"/>
      <c r="K18" s="26"/>
      <c r="L18" s="5"/>
      <c r="M18" s="6"/>
      <c r="N18" s="5"/>
      <c r="O18" s="5"/>
      <c r="P18" s="5"/>
    </row>
    <row r="19" spans="1:16" ht="15" customHeight="1">
      <c r="A19" s="54"/>
      <c r="B19" s="54"/>
      <c r="C19" s="27"/>
      <c r="D19" s="27"/>
      <c r="E19" s="27"/>
      <c r="F19" s="54"/>
      <c r="G19" s="54"/>
      <c r="H19" s="27"/>
      <c r="I19" s="54"/>
      <c r="J19" s="54"/>
      <c r="K19" s="27"/>
      <c r="L19" s="7"/>
      <c r="M19" s="6"/>
      <c r="N19" s="5"/>
      <c r="O19" s="5"/>
      <c r="P19" s="5"/>
    </row>
    <row r="20" spans="1:16" ht="15" customHeight="1">
      <c r="A20" s="55"/>
      <c r="B20" s="55"/>
      <c r="C20" s="26"/>
      <c r="D20" s="26"/>
      <c r="E20" s="26"/>
      <c r="F20" s="55"/>
      <c r="G20" s="55"/>
      <c r="H20" s="26"/>
      <c r="I20" s="55"/>
      <c r="J20" s="55"/>
      <c r="K20" s="26"/>
      <c r="L20" s="7"/>
      <c r="M20" s="6"/>
      <c r="N20" s="5"/>
      <c r="O20" s="5"/>
      <c r="P20" s="5"/>
    </row>
    <row r="21" spans="1:16" ht="14.25" customHeight="1">
      <c r="A21" s="54"/>
      <c r="B21" s="54"/>
      <c r="C21" s="27"/>
      <c r="D21" s="27"/>
      <c r="E21" s="27"/>
      <c r="F21" s="54"/>
      <c r="G21" s="54"/>
      <c r="H21" s="27"/>
      <c r="I21" s="54"/>
      <c r="J21" s="54"/>
      <c r="K21" s="27"/>
      <c r="L21" s="7"/>
      <c r="M21" s="6"/>
      <c r="N21" s="5"/>
      <c r="O21" s="5"/>
      <c r="P21" s="5"/>
    </row>
    <row r="22" spans="1:16" ht="14.25" customHeight="1">
      <c r="A22" s="55"/>
      <c r="B22" s="55"/>
      <c r="C22" s="26"/>
      <c r="D22" s="26"/>
      <c r="E22" s="26"/>
      <c r="F22" s="55"/>
      <c r="G22" s="55"/>
      <c r="H22" s="26"/>
      <c r="I22" s="55"/>
      <c r="J22" s="55"/>
      <c r="K22" s="26"/>
      <c r="L22" s="6"/>
      <c r="M22" s="1"/>
      <c r="N22" s="5"/>
      <c r="O22" s="5"/>
      <c r="P22" s="5"/>
    </row>
    <row r="23" spans="1:16" ht="13.5" customHeight="1">
      <c r="A23" s="54"/>
      <c r="B23" s="54"/>
      <c r="C23" s="27"/>
      <c r="D23" s="27"/>
      <c r="E23" s="27"/>
      <c r="F23" s="54"/>
      <c r="G23" s="54"/>
      <c r="H23" s="27"/>
      <c r="I23" s="54"/>
      <c r="J23" s="54"/>
      <c r="K23" s="27"/>
      <c r="L23" s="9"/>
      <c r="M23" s="9"/>
      <c r="N23" s="5"/>
      <c r="O23" s="5"/>
      <c r="P23" s="5"/>
    </row>
    <row r="24" spans="1:16" ht="13.5" customHeight="1">
      <c r="A24" s="55"/>
      <c r="B24" s="55"/>
      <c r="C24" s="26"/>
      <c r="D24" s="26"/>
      <c r="E24" s="26"/>
      <c r="F24" s="55"/>
      <c r="G24" s="55"/>
      <c r="H24" s="26"/>
      <c r="I24" s="55"/>
      <c r="J24" s="55"/>
      <c r="K24" s="26"/>
      <c r="L24" s="6"/>
      <c r="M24" s="6"/>
      <c r="N24" s="5"/>
      <c r="O24" s="5"/>
      <c r="P24" s="5"/>
    </row>
    <row r="25" spans="1:16" ht="15" customHeight="1">
      <c r="A25" s="54"/>
      <c r="B25" s="54"/>
      <c r="C25" s="27"/>
      <c r="D25" s="27"/>
      <c r="E25" s="27"/>
      <c r="F25" s="54"/>
      <c r="G25" s="54"/>
      <c r="H25" s="27"/>
      <c r="I25" s="54"/>
      <c r="J25" s="54"/>
      <c r="K25" s="27"/>
      <c r="L25" s="5"/>
      <c r="M25" s="6"/>
      <c r="N25" s="5"/>
      <c r="O25" s="5"/>
      <c r="P25" s="5"/>
    </row>
    <row r="26" spans="1:16" ht="14.25" customHeight="1">
      <c r="A26" s="55"/>
      <c r="B26" s="55"/>
      <c r="C26" s="26"/>
      <c r="D26" s="26"/>
      <c r="E26" s="26"/>
      <c r="F26" s="55"/>
      <c r="G26" s="55"/>
      <c r="H26" s="26"/>
      <c r="I26" s="55"/>
      <c r="J26" s="55"/>
      <c r="K26" s="26"/>
      <c r="L26" s="7"/>
      <c r="M26" s="6"/>
      <c r="N26" s="5"/>
      <c r="O26" s="5"/>
      <c r="P26" s="5"/>
    </row>
    <row r="27" spans="1:16" ht="12.75" customHeight="1">
      <c r="A27" s="54"/>
      <c r="B27" s="54"/>
      <c r="C27" s="27"/>
      <c r="D27" s="27"/>
      <c r="E27" s="27"/>
      <c r="F27" s="54"/>
      <c r="G27" s="54"/>
      <c r="H27" s="27"/>
      <c r="I27" s="54"/>
      <c r="J27" s="54"/>
      <c r="K27" s="27"/>
      <c r="L27" s="7"/>
      <c r="M27" s="15"/>
      <c r="N27" s="5"/>
      <c r="O27" s="5"/>
      <c r="P27" s="5"/>
    </row>
    <row r="28" spans="1:16" ht="14.25" customHeight="1">
      <c r="A28" s="55"/>
      <c r="B28" s="55"/>
      <c r="C28" s="32"/>
      <c r="D28" s="5"/>
      <c r="E28" s="6"/>
      <c r="F28" s="5"/>
      <c r="G28" s="5"/>
      <c r="H28" s="35"/>
      <c r="I28" s="5"/>
      <c r="J28" s="5"/>
      <c r="K28" s="7"/>
      <c r="L28" s="7"/>
      <c r="M28" s="6"/>
      <c r="N28" s="5"/>
      <c r="O28" s="5"/>
      <c r="P28" s="5"/>
    </row>
    <row r="29" spans="1:18" ht="12.75" customHeight="1">
      <c r="A29" s="54"/>
      <c r="B29" s="54"/>
      <c r="C29" s="32"/>
      <c r="D29" s="7"/>
      <c r="E29" s="6"/>
      <c r="F29" s="5"/>
      <c r="G29" s="19"/>
      <c r="H29" s="19"/>
      <c r="I29" s="2"/>
      <c r="J29" s="2"/>
      <c r="K29" s="7"/>
      <c r="L29" s="2"/>
      <c r="M29" s="6"/>
      <c r="N29" s="5"/>
      <c r="O29" s="5"/>
      <c r="P29" s="5"/>
      <c r="R29" s="17"/>
    </row>
    <row r="30" spans="1:18" ht="12.75" customHeight="1">
      <c r="A30" s="55"/>
      <c r="B30" s="55"/>
      <c r="C30" s="32"/>
      <c r="D30" s="34"/>
      <c r="E30" s="6"/>
      <c r="F30" s="5"/>
      <c r="G30" s="19"/>
      <c r="H30" s="1011"/>
      <c r="I30" s="1005"/>
      <c r="J30" s="8"/>
      <c r="K30" s="7"/>
      <c r="L30" s="7"/>
      <c r="M30" s="6"/>
      <c r="N30" s="5"/>
      <c r="O30" s="5"/>
      <c r="P30" s="5"/>
      <c r="R30" s="20"/>
    </row>
    <row r="31" spans="1:16" ht="12.75" customHeight="1">
      <c r="A31" s="54"/>
      <c r="B31" s="54"/>
      <c r="C31" s="32"/>
      <c r="D31" s="7"/>
      <c r="E31" s="6"/>
      <c r="F31" s="5"/>
      <c r="G31" s="19"/>
      <c r="H31" s="1004"/>
      <c r="I31" s="1005"/>
      <c r="J31" s="30"/>
      <c r="K31" s="7"/>
      <c r="L31" s="7"/>
      <c r="M31" s="6"/>
      <c r="N31" s="5"/>
      <c r="O31" s="5"/>
      <c r="P31" s="5"/>
    </row>
    <row r="32" spans="1:16" ht="13.5" customHeight="1">
      <c r="A32" s="55"/>
      <c r="B32" s="55"/>
      <c r="C32" s="32"/>
      <c r="D32" s="33"/>
      <c r="E32" s="6"/>
      <c r="F32" s="5"/>
      <c r="G32" s="19"/>
      <c r="H32" s="1004"/>
      <c r="I32" s="1005"/>
      <c r="J32" s="30"/>
      <c r="K32" s="7"/>
      <c r="L32" s="7"/>
      <c r="M32" s="6"/>
      <c r="N32" s="5"/>
      <c r="O32" s="5"/>
      <c r="P32" s="5"/>
    </row>
    <row r="33" spans="1:16" ht="12.75" customHeight="1">
      <c r="A33" s="54"/>
      <c r="B33" s="54"/>
      <c r="C33" s="32"/>
      <c r="D33" s="33"/>
      <c r="E33" s="6"/>
      <c r="F33" s="5"/>
      <c r="G33" s="19"/>
      <c r="H33" s="1004"/>
      <c r="I33" s="1005"/>
      <c r="J33" s="30"/>
      <c r="K33" s="7"/>
      <c r="L33" s="7"/>
      <c r="M33" s="6"/>
      <c r="N33" s="5"/>
      <c r="O33" s="5"/>
      <c r="P33" s="5"/>
    </row>
    <row r="34" spans="1:16" ht="14.25" customHeight="1">
      <c r="A34" s="55"/>
      <c r="B34" s="55"/>
      <c r="C34" s="32"/>
      <c r="D34" s="31"/>
      <c r="E34" s="6"/>
      <c r="F34" s="5"/>
      <c r="G34" s="19"/>
      <c r="H34" s="1004"/>
      <c r="I34" s="1005"/>
      <c r="J34" s="30"/>
      <c r="K34" s="7"/>
      <c r="L34" s="6"/>
      <c r="M34" s="6"/>
      <c r="N34" s="5"/>
      <c r="O34" s="5"/>
      <c r="P34" s="5"/>
    </row>
    <row r="35" spans="1:16" ht="12.75" customHeight="1">
      <c r="A35" s="54"/>
      <c r="B35" s="54"/>
      <c r="C35" s="7"/>
      <c r="D35" s="5"/>
      <c r="E35" s="6"/>
      <c r="F35" s="5"/>
      <c r="G35" s="5"/>
      <c r="H35" s="1006"/>
      <c r="I35" s="1005"/>
      <c r="J35" s="5"/>
      <c r="K35" s="7"/>
      <c r="L35" s="5"/>
      <c r="M35" s="6"/>
      <c r="N35" s="5"/>
      <c r="O35" s="5"/>
      <c r="P35" s="5"/>
    </row>
    <row r="36" spans="1:16" ht="13.5" customHeight="1">
      <c r="A36" s="55"/>
      <c r="B36" s="55"/>
      <c r="C36" s="7"/>
      <c r="D36" s="5"/>
      <c r="E36" s="6"/>
      <c r="F36" s="5"/>
      <c r="G36" s="5"/>
      <c r="H36" s="5"/>
      <c r="I36" s="5"/>
      <c r="J36" s="5"/>
      <c r="K36" s="7"/>
      <c r="L36" s="5"/>
      <c r="M36" s="6"/>
      <c r="N36" s="5"/>
      <c r="O36" s="5"/>
      <c r="P36" s="5"/>
    </row>
    <row r="37" spans="1:16" ht="14.25" customHeight="1">
      <c r="A37" s="54"/>
      <c r="B37" s="54"/>
      <c r="C37" s="7"/>
      <c r="D37" s="5"/>
      <c r="E37" s="6"/>
      <c r="F37" s="5"/>
      <c r="G37" s="5"/>
      <c r="H37" s="5"/>
      <c r="I37" s="5"/>
      <c r="J37" s="5"/>
      <c r="K37" s="7"/>
      <c r="L37" s="5"/>
      <c r="M37" s="6"/>
      <c r="N37" s="5"/>
      <c r="O37" s="5"/>
      <c r="P37" s="5"/>
    </row>
    <row r="38" spans="1:16" ht="12.75" customHeight="1">
      <c r="A38" s="55"/>
      <c r="B38" s="55"/>
      <c r="C38" s="7"/>
      <c r="D38" s="7"/>
      <c r="E38" s="6"/>
      <c r="F38" s="5"/>
      <c r="G38" s="5"/>
      <c r="H38" s="5"/>
      <c r="I38" s="5"/>
      <c r="J38" s="5"/>
      <c r="K38" s="7"/>
      <c r="L38" s="5"/>
      <c r="M38" s="6"/>
      <c r="N38" s="5"/>
      <c r="O38" s="5"/>
      <c r="P38" s="5"/>
    </row>
    <row r="39" spans="1:16" ht="12.75" customHeight="1">
      <c r="A39" s="54"/>
      <c r="B39" s="54"/>
      <c r="C39" s="7"/>
      <c r="D39" s="7"/>
      <c r="E39" s="6"/>
      <c r="F39" s="7"/>
      <c r="G39" s="5"/>
      <c r="H39" s="29"/>
      <c r="I39" s="5"/>
      <c r="J39" s="20"/>
      <c r="K39" s="7"/>
      <c r="L39" s="5"/>
      <c r="M39" s="6"/>
      <c r="N39" s="5"/>
      <c r="O39" s="5"/>
      <c r="P39" s="5"/>
    </row>
    <row r="40" spans="1:16" ht="12.75" customHeight="1">
      <c r="A40" s="55"/>
      <c r="B40" s="55"/>
      <c r="C40" s="7"/>
      <c r="D40" s="7"/>
      <c r="E40" s="6"/>
      <c r="F40" s="7"/>
      <c r="G40" s="5"/>
      <c r="H40" s="28"/>
      <c r="I40" s="5"/>
      <c r="J40" s="16"/>
      <c r="K40" s="7"/>
      <c r="L40" s="5"/>
      <c r="M40" s="6"/>
      <c r="N40" s="5"/>
      <c r="O40" s="5"/>
      <c r="P40" s="5"/>
    </row>
    <row r="41" spans="1:16" ht="12" customHeight="1">
      <c r="A41" s="54"/>
      <c r="B41" s="54"/>
      <c r="C41" s="7"/>
      <c r="D41" s="16"/>
      <c r="E41" s="6"/>
      <c r="F41" s="7"/>
      <c r="G41" s="5"/>
      <c r="H41" s="1004"/>
      <c r="I41" s="1005"/>
      <c r="J41" s="7"/>
      <c r="K41" s="7"/>
      <c r="L41" s="5"/>
      <c r="M41" s="6"/>
      <c r="N41" s="5"/>
      <c r="O41" s="5"/>
      <c r="P41" s="5"/>
    </row>
    <row r="42" spans="1:16" ht="12.75" customHeight="1">
      <c r="A42" s="55"/>
      <c r="B42" s="55"/>
      <c r="C42" s="7"/>
      <c r="D42" s="16"/>
      <c r="E42" s="6"/>
      <c r="F42" s="7"/>
      <c r="G42" s="5"/>
      <c r="H42" s="1004"/>
      <c r="I42" s="1005"/>
      <c r="J42" s="5"/>
      <c r="K42" s="7"/>
      <c r="L42" s="5"/>
      <c r="M42" s="15"/>
      <c r="N42" s="5"/>
      <c r="O42" s="5"/>
      <c r="P42" s="5"/>
    </row>
    <row r="43" spans="1:16" ht="13.5" customHeight="1">
      <c r="A43" s="995"/>
      <c r="B43" s="995"/>
      <c r="C43" s="7"/>
      <c r="D43" s="16"/>
      <c r="E43" s="6"/>
      <c r="F43" s="7"/>
      <c r="G43" s="5"/>
      <c r="H43" s="1004"/>
      <c r="I43" s="1005"/>
      <c r="J43" s="5"/>
      <c r="K43" s="7"/>
      <c r="L43" s="7"/>
      <c r="M43" s="15"/>
      <c r="N43" s="5"/>
      <c r="O43" s="5"/>
      <c r="P43" s="5"/>
    </row>
    <row r="44" spans="1:16" ht="12.75" customHeight="1">
      <c r="A44" s="996"/>
      <c r="B44" s="996"/>
      <c r="C44" s="7"/>
      <c r="D44" s="5"/>
      <c r="E44" s="6"/>
      <c r="F44" s="5"/>
      <c r="G44" s="5"/>
      <c r="H44" s="990"/>
      <c r="I44" s="1005"/>
      <c r="J44" s="5"/>
      <c r="K44" s="7"/>
      <c r="L44" s="7"/>
      <c r="M44" s="6"/>
      <c r="N44" s="5"/>
      <c r="O44" s="5"/>
      <c r="P44" s="5"/>
    </row>
    <row r="45" spans="1:16" ht="12" customHeight="1">
      <c r="A45" s="995"/>
      <c r="B45" s="995"/>
      <c r="C45" s="7"/>
      <c r="D45" s="5"/>
      <c r="E45" s="6"/>
      <c r="F45" s="5"/>
      <c r="G45" s="5"/>
      <c r="H45" s="1006"/>
      <c r="I45" s="1005"/>
      <c r="J45" s="5"/>
      <c r="K45" s="7"/>
      <c r="L45" s="7"/>
      <c r="M45" s="6"/>
      <c r="N45" s="5"/>
      <c r="O45" s="5"/>
      <c r="P45" s="5"/>
    </row>
    <row r="46" spans="1:16" ht="12" customHeight="1">
      <c r="A46" s="996"/>
      <c r="B46" s="996"/>
      <c r="C46" s="7"/>
      <c r="D46" s="5"/>
      <c r="E46" s="6"/>
      <c r="F46" s="5"/>
      <c r="G46" s="5"/>
      <c r="H46" s="1006"/>
      <c r="I46" s="1005"/>
      <c r="J46" s="5"/>
      <c r="K46" s="7"/>
      <c r="L46" s="7"/>
      <c r="M46" s="6"/>
      <c r="N46" s="5"/>
      <c r="O46" s="5"/>
      <c r="P46" s="5"/>
    </row>
    <row r="47" spans="1:16" ht="14.25" customHeight="1">
      <c r="A47" s="995"/>
      <c r="B47" s="995"/>
      <c r="C47" s="7"/>
      <c r="D47" s="7"/>
      <c r="E47" s="6"/>
      <c r="F47" s="2"/>
      <c r="G47" s="5"/>
      <c r="H47" s="1006"/>
      <c r="I47" s="1005"/>
      <c r="J47" s="5"/>
      <c r="K47" s="7"/>
      <c r="L47" s="5"/>
      <c r="M47" s="6"/>
      <c r="N47" s="5"/>
      <c r="O47" s="5"/>
      <c r="P47" s="5"/>
    </row>
    <row r="48" spans="1:16" ht="13.5" customHeight="1">
      <c r="A48" s="996"/>
      <c r="B48" s="996"/>
      <c r="C48" s="5"/>
      <c r="D48" s="7"/>
      <c r="E48" s="6"/>
      <c r="F48" s="16"/>
      <c r="G48" s="16"/>
      <c r="H48" s="1006"/>
      <c r="I48" s="1005"/>
      <c r="J48" s="5"/>
      <c r="K48" s="7"/>
      <c r="L48" s="5"/>
      <c r="M48" s="6"/>
      <c r="N48" s="5"/>
      <c r="O48" s="5"/>
      <c r="P48" s="5"/>
    </row>
    <row r="49" spans="1:16" ht="12" customHeight="1">
      <c r="A49" s="995"/>
      <c r="B49" s="995"/>
      <c r="C49" s="5"/>
      <c r="D49" s="7"/>
      <c r="E49" s="6"/>
      <c r="F49" s="16"/>
      <c r="G49" s="16"/>
      <c r="H49" s="1006"/>
      <c r="I49" s="1005"/>
      <c r="J49" s="5"/>
      <c r="K49" s="7"/>
      <c r="L49" s="5"/>
      <c r="M49" s="6"/>
      <c r="N49" s="5"/>
      <c r="O49" s="5"/>
      <c r="P49" s="5"/>
    </row>
    <row r="50" spans="1:16" ht="12" customHeight="1">
      <c r="A50" s="996"/>
      <c r="B50" s="996"/>
      <c r="C50" s="5"/>
      <c r="D50" s="5"/>
      <c r="E50" s="6"/>
      <c r="F50" s="16"/>
      <c r="G50" s="16"/>
      <c r="H50" s="1006"/>
      <c r="I50" s="1005"/>
      <c r="J50" s="5"/>
      <c r="K50" s="7"/>
      <c r="L50" s="5"/>
      <c r="M50" s="6"/>
      <c r="N50" s="5"/>
      <c r="O50" s="5"/>
      <c r="P50" s="5"/>
    </row>
    <row r="51" spans="1:17" ht="15.75">
      <c r="A51" s="6"/>
      <c r="B51" s="5"/>
      <c r="C51" s="5"/>
      <c r="D51" s="5"/>
      <c r="E51" s="6"/>
      <c r="F51" s="16"/>
      <c r="G51" s="16"/>
      <c r="H51" s="990"/>
      <c r="I51" s="1005"/>
      <c r="J51" s="7"/>
      <c r="K51" s="7"/>
      <c r="L51" s="7"/>
      <c r="M51" s="6"/>
      <c r="N51" s="5"/>
      <c r="O51" s="5"/>
      <c r="P51" s="5"/>
      <c r="Q51" s="21"/>
    </row>
    <row r="52" spans="1:16" ht="16.5" customHeight="1">
      <c r="A52" s="5"/>
      <c r="B52" s="5"/>
      <c r="C52" s="5"/>
      <c r="D52" s="5"/>
      <c r="E52" s="6"/>
      <c r="F52" s="5"/>
      <c r="G52" s="5"/>
      <c r="H52" s="990"/>
      <c r="I52" s="1005"/>
      <c r="J52" s="7"/>
      <c r="K52" s="7"/>
      <c r="L52" s="5"/>
      <c r="M52" s="6"/>
      <c r="N52" s="5"/>
      <c r="O52" s="5"/>
      <c r="P52" s="5"/>
    </row>
    <row r="53" spans="1:16" ht="15.75">
      <c r="A53" s="1004"/>
      <c r="B53" s="1004"/>
      <c r="C53" s="1004"/>
      <c r="D53" s="1004"/>
      <c r="E53" s="1004"/>
      <c r="F53" s="19"/>
      <c r="G53" s="19"/>
      <c r="H53" s="19"/>
      <c r="I53" s="19"/>
      <c r="J53" s="19"/>
      <c r="K53" s="19"/>
      <c r="L53" s="19"/>
      <c r="M53" s="19"/>
      <c r="N53" s="5"/>
      <c r="O53" s="5"/>
      <c r="P53" s="5"/>
    </row>
    <row r="54" spans="1:16" s="11" customFormat="1" ht="15.75">
      <c r="A54" s="23"/>
      <c r="B54" s="15"/>
      <c r="C54" s="6"/>
      <c r="D54" s="6"/>
      <c r="E54" s="6"/>
      <c r="F54" s="1008"/>
      <c r="G54" s="1009"/>
      <c r="H54" s="1009"/>
      <c r="I54" s="1010"/>
      <c r="J54" s="1010"/>
      <c r="K54" s="1010"/>
      <c r="L54" s="1"/>
      <c r="M54" s="1"/>
      <c r="N54" s="16"/>
      <c r="O54" s="16"/>
      <c r="P54" s="16"/>
    </row>
    <row r="55" spans="1:16" s="11" customFormat="1" ht="15.75">
      <c r="A55" s="21"/>
      <c r="B55" s="6"/>
      <c r="C55" s="21"/>
      <c r="D55" s="18"/>
      <c r="E55" s="22"/>
      <c r="F55" s="1008"/>
      <c r="G55" s="1007"/>
      <c r="H55" s="1007"/>
      <c r="I55" s="1007"/>
      <c r="J55" s="1007"/>
      <c r="K55" s="1007"/>
      <c r="L55" s="1"/>
      <c r="M55" s="1"/>
      <c r="N55" s="16"/>
      <c r="O55" s="16"/>
      <c r="P55" s="16"/>
    </row>
    <row r="56" spans="1:13" s="11" customFormat="1" ht="15.75">
      <c r="A56" s="3"/>
      <c r="B56" s="16"/>
      <c r="C56" s="3"/>
      <c r="D56" s="3"/>
      <c r="E56" s="24"/>
      <c r="F56" s="25"/>
      <c r="G56" s="1003"/>
      <c r="H56" s="1003"/>
      <c r="I56" s="1003"/>
      <c r="J56" s="1003"/>
      <c r="K56" s="1003"/>
      <c r="L56" s="25"/>
      <c r="M56" s="1"/>
    </row>
    <row r="57" spans="1:13" s="11" customFormat="1" ht="15.75">
      <c r="A57" s="1"/>
      <c r="B57" s="3"/>
      <c r="C57" s="3"/>
      <c r="D57" s="3"/>
      <c r="E57" s="24"/>
      <c r="F57" s="25"/>
      <c r="G57" s="1003"/>
      <c r="H57" s="1003"/>
      <c r="I57" s="1003"/>
      <c r="J57" s="1003"/>
      <c r="K57" s="1003"/>
      <c r="L57" s="25"/>
      <c r="M57" s="1"/>
    </row>
    <row r="58" spans="1:13" s="11" customFormat="1" ht="15.75">
      <c r="A58" s="3"/>
      <c r="B58" s="3"/>
      <c r="C58" s="3"/>
      <c r="D58" s="13"/>
      <c r="E58" s="24"/>
      <c r="F58" s="25"/>
      <c r="G58" s="1003"/>
      <c r="H58" s="1003"/>
      <c r="I58" s="1003"/>
      <c r="J58" s="1003"/>
      <c r="K58" s="1003"/>
      <c r="L58" s="25"/>
      <c r="M58" s="1"/>
    </row>
    <row r="59" spans="1:13" s="11" customFormat="1" ht="15.75">
      <c r="A59" s="3"/>
      <c r="B59" s="3"/>
      <c r="C59" s="3"/>
      <c r="D59" s="13"/>
      <c r="E59" s="24"/>
      <c r="F59" s="25"/>
      <c r="G59" s="1003"/>
      <c r="H59" s="1003"/>
      <c r="I59" s="1003"/>
      <c r="J59" s="1003"/>
      <c r="K59" s="1003"/>
      <c r="L59" s="25"/>
      <c r="M59" s="1"/>
    </row>
    <row r="60" spans="1:13" s="11" customFormat="1" ht="15.75">
      <c r="A60" s="3"/>
      <c r="B60" s="3"/>
      <c r="C60" s="3"/>
      <c r="D60" s="3"/>
      <c r="E60" s="24"/>
      <c r="F60" s="25"/>
      <c r="G60" s="1003"/>
      <c r="H60" s="1003"/>
      <c r="I60" s="1003"/>
      <c r="J60" s="1003"/>
      <c r="K60" s="1003"/>
      <c r="L60" s="25"/>
      <c r="M60" s="1"/>
    </row>
    <row r="61" spans="1:13" s="11" customFormat="1" ht="15.75">
      <c r="A61" s="3"/>
      <c r="B61" s="3"/>
      <c r="C61" s="3"/>
      <c r="D61" s="13"/>
      <c r="E61" s="24"/>
      <c r="F61" s="25"/>
      <c r="G61" s="1003"/>
      <c r="H61" s="1003"/>
      <c r="I61" s="1003"/>
      <c r="J61" s="1003"/>
      <c r="K61" s="1003"/>
      <c r="L61" s="25"/>
      <c r="M61" s="1"/>
    </row>
    <row r="62" spans="1:13" s="11" customFormat="1" ht="15.75">
      <c r="A62" s="3"/>
      <c r="B62" s="3"/>
      <c r="C62" s="3"/>
      <c r="D62" s="3"/>
      <c r="E62" s="24"/>
      <c r="F62" s="25"/>
      <c r="G62" s="1003"/>
      <c r="H62" s="1003"/>
      <c r="I62" s="1003"/>
      <c r="J62" s="1003"/>
      <c r="K62" s="1003"/>
      <c r="L62" s="25"/>
      <c r="M62" s="10"/>
    </row>
    <row r="63" spans="1:13" s="11" customFormat="1" ht="15.75">
      <c r="A63" s="3"/>
      <c r="B63" s="3"/>
      <c r="C63" s="3"/>
      <c r="D63" s="3"/>
      <c r="E63" s="24"/>
      <c r="F63" s="25"/>
      <c r="G63" s="1003"/>
      <c r="H63" s="1003"/>
      <c r="I63" s="1003"/>
      <c r="J63" s="1003"/>
      <c r="K63" s="1003"/>
      <c r="L63" s="25"/>
      <c r="M63" s="10"/>
    </row>
    <row r="64" s="11" customFormat="1" ht="7.5" customHeight="1">
      <c r="B64" s="3"/>
    </row>
    <row r="65" ht="12.75">
      <c r="B65" s="11"/>
    </row>
  </sheetData>
  <sheetProtection/>
  <mergeCells count="58">
    <mergeCell ref="A1:J1"/>
    <mergeCell ref="A2:J2"/>
    <mergeCell ref="L4:M4"/>
    <mergeCell ref="L5:M5"/>
    <mergeCell ref="A5:A6"/>
    <mergeCell ref="B5:D5"/>
    <mergeCell ref="A3:J3"/>
    <mergeCell ref="A4:J4"/>
    <mergeCell ref="I62:K62"/>
    <mergeCell ref="G63:H63"/>
    <mergeCell ref="G62:H62"/>
    <mergeCell ref="I61:K61"/>
    <mergeCell ref="I63:K63"/>
    <mergeCell ref="G61:H61"/>
    <mergeCell ref="G60:H60"/>
    <mergeCell ref="H50:I50"/>
    <mergeCell ref="H51:I51"/>
    <mergeCell ref="H52:I52"/>
    <mergeCell ref="G59:H59"/>
    <mergeCell ref="G56:H56"/>
    <mergeCell ref="I60:K60"/>
    <mergeCell ref="I58:K58"/>
    <mergeCell ref="I56:K56"/>
    <mergeCell ref="A53:E53"/>
    <mergeCell ref="G58:H58"/>
    <mergeCell ref="I59:K59"/>
    <mergeCell ref="G54:H54"/>
    <mergeCell ref="A50:B50"/>
    <mergeCell ref="G55:H55"/>
    <mergeCell ref="I54:K54"/>
    <mergeCell ref="I55:K55"/>
    <mergeCell ref="G57:H57"/>
    <mergeCell ref="I57:K57"/>
    <mergeCell ref="F54:F55"/>
    <mergeCell ref="A49:B49"/>
    <mergeCell ref="H45:I45"/>
    <mergeCell ref="A45:B45"/>
    <mergeCell ref="A46:B46"/>
    <mergeCell ref="H47:I47"/>
    <mergeCell ref="H46:I46"/>
    <mergeCell ref="H48:I48"/>
    <mergeCell ref="H49:I49"/>
    <mergeCell ref="A47:B47"/>
    <mergeCell ref="A48:B48"/>
    <mergeCell ref="A43:B43"/>
    <mergeCell ref="A44:B44"/>
    <mergeCell ref="H42:I42"/>
    <mergeCell ref="H43:I43"/>
    <mergeCell ref="H44:I44"/>
    <mergeCell ref="H35:I35"/>
    <mergeCell ref="E5:G5"/>
    <mergeCell ref="H30:I30"/>
    <mergeCell ref="H31:I31"/>
    <mergeCell ref="H41:I41"/>
    <mergeCell ref="H32:I32"/>
    <mergeCell ref="H5:H6"/>
    <mergeCell ref="H34:I34"/>
    <mergeCell ref="H33:I33"/>
  </mergeCells>
  <printOptions/>
  <pageMargins left="0.6692913385826772" right="0.5511811023622047" top="0.15748031496062992" bottom="0.1968503937007874" header="0.15748031496062992" footer="0.23"/>
  <pageSetup horizontalDpi="200" verticalDpi="200" orientation="landscape" paperSize="9" scale="84" r:id="rId1"/>
  <headerFooter alignWithMargins="0">
    <oddFooter>&amp;L*-цены приведены с НДС&amp;R2 из 5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115" zoomScaleSheetLayoutView="115" zoomScalePageLayoutView="0" workbookViewId="0" topLeftCell="A1">
      <selection activeCell="C25" sqref="C25"/>
    </sheetView>
  </sheetViews>
  <sheetFormatPr defaultColWidth="9.140625" defaultRowHeight="12.75"/>
  <cols>
    <col min="1" max="1" width="23.7109375" style="675" customWidth="1"/>
    <col min="2" max="2" width="10.7109375" style="671" customWidth="1"/>
    <col min="3" max="3" width="15.28125" style="671" customWidth="1"/>
    <col min="4" max="4" width="13.140625" style="671" customWidth="1"/>
    <col min="5" max="5" width="16.8515625" style="671" customWidth="1"/>
    <col min="6" max="6" width="9.140625" style="671" customWidth="1"/>
    <col min="7" max="16384" width="9.140625" style="671" customWidth="1"/>
  </cols>
  <sheetData>
    <row r="1" spans="1:5" ht="18">
      <c r="A1" s="1063" t="s">
        <v>981</v>
      </c>
      <c r="B1" s="1063"/>
      <c r="C1" s="1063"/>
      <c r="D1" s="1063"/>
      <c r="E1" s="1063"/>
    </row>
    <row r="2" spans="1:6" ht="13.5" customHeight="1">
      <c r="A2" s="1066" t="s">
        <v>22</v>
      </c>
      <c r="B2" s="1066"/>
      <c r="C2" s="1066"/>
      <c r="D2" s="1066"/>
      <c r="E2" s="1066"/>
      <c r="F2" s="644"/>
    </row>
    <row r="3" spans="1:5" ht="17.25" customHeight="1">
      <c r="A3" s="1012" t="s">
        <v>983</v>
      </c>
      <c r="B3" s="1012"/>
      <c r="C3" s="1012"/>
      <c r="D3" s="1012"/>
      <c r="E3" s="1012"/>
    </row>
    <row r="4" spans="1:5" ht="1.5" customHeight="1">
      <c r="A4" s="1064"/>
      <c r="B4" s="1065"/>
      <c r="C4" s="1065"/>
      <c r="D4" s="672"/>
      <c r="E4" s="673"/>
    </row>
    <row r="5" spans="1:5" ht="30">
      <c r="A5" s="87" t="s">
        <v>592</v>
      </c>
      <c r="B5" s="86" t="s">
        <v>591</v>
      </c>
      <c r="C5" s="86" t="s">
        <v>590</v>
      </c>
      <c r="D5" s="86" t="s">
        <v>589</v>
      </c>
      <c r="E5" s="86" t="s">
        <v>588</v>
      </c>
    </row>
    <row r="6" spans="1:6" ht="15">
      <c r="A6" s="1062" t="s">
        <v>587</v>
      </c>
      <c r="B6" s="83" t="s">
        <v>452</v>
      </c>
      <c r="C6" s="82">
        <v>0</v>
      </c>
      <c r="D6" s="690">
        <f>'[1]ВК(С)'!D6*1.05</f>
        <v>13008.177</v>
      </c>
      <c r="E6" s="689">
        <f>'[1]ВК(С)'!E6*1.05</f>
        <v>14496.846</v>
      </c>
      <c r="F6" s="674"/>
    </row>
    <row r="7" spans="1:6" ht="15">
      <c r="A7" s="1062"/>
      <c r="B7" s="83">
        <v>1.5</v>
      </c>
      <c r="C7" s="82" t="s">
        <v>561</v>
      </c>
      <c r="D7" s="690">
        <f>'[1]ВК(С)'!D7*1.05</f>
        <v>20073.144</v>
      </c>
      <c r="E7" s="689">
        <f>'[1]ВК(С)'!E7*1.05</f>
        <v>21546.525</v>
      </c>
      <c r="F7" s="674"/>
    </row>
    <row r="8" spans="1:6" ht="15">
      <c r="A8" s="1062" t="s">
        <v>586</v>
      </c>
      <c r="B8" s="83" t="s">
        <v>220</v>
      </c>
      <c r="C8" s="82" t="s">
        <v>560</v>
      </c>
      <c r="D8" s="690"/>
      <c r="E8" s="689">
        <f>'[1]ВК(С)'!E8*1.05</f>
        <v>56215.886999999995</v>
      </c>
      <c r="F8" s="674"/>
    </row>
    <row r="9" spans="1:6" ht="15">
      <c r="A9" s="1062"/>
      <c r="B9" s="83">
        <v>1.5</v>
      </c>
      <c r="C9" s="82" t="s">
        <v>561</v>
      </c>
      <c r="D9" s="690">
        <f>'[1]ВК(С)'!D9*1.05</f>
        <v>49338.198000000004</v>
      </c>
      <c r="E9" s="689">
        <f>'[1]ВК(С)'!E9*1.05</f>
        <v>53735.409</v>
      </c>
      <c r="F9" s="674"/>
    </row>
    <row r="10" spans="1:6" ht="15">
      <c r="A10" s="1062" t="s">
        <v>585</v>
      </c>
      <c r="B10" s="83" t="s">
        <v>452</v>
      </c>
      <c r="C10" s="82" t="s">
        <v>560</v>
      </c>
      <c r="D10" s="690">
        <f>'[1]ВК(С)'!D10*1.05</f>
        <v>49225.44899999999</v>
      </c>
      <c r="E10" s="689">
        <f>'[1]ВК(С)'!E10*1.05</f>
        <v>53916.954</v>
      </c>
      <c r="F10" s="674"/>
    </row>
    <row r="11" spans="1:6" ht="15">
      <c r="A11" s="1062"/>
      <c r="B11" s="83">
        <v>1.5</v>
      </c>
      <c r="C11" s="82" t="s">
        <v>561</v>
      </c>
      <c r="D11" s="690">
        <f>'[1]ВК(С)'!D11*1.05</f>
        <v>46632.221999999994</v>
      </c>
      <c r="E11" s="689">
        <f>'[1]ВК(С)'!E11*1.05</f>
        <v>51323.727</v>
      </c>
      <c r="F11" s="674"/>
    </row>
    <row r="12" spans="1:6" ht="15">
      <c r="A12" s="1062" t="s">
        <v>584</v>
      </c>
      <c r="B12" s="83" t="s">
        <v>452</v>
      </c>
      <c r="C12" s="82">
        <v>0</v>
      </c>
      <c r="D12" s="690">
        <f>'[1]ВК(С)'!D12*1.05</f>
        <v>14345.877</v>
      </c>
      <c r="E12" s="689">
        <f>'[1]ВК(С)'!E12*1.05</f>
        <v>15853.655999999997</v>
      </c>
      <c r="F12" s="674"/>
    </row>
    <row r="13" spans="1:6" ht="15">
      <c r="A13" s="1062"/>
      <c r="B13" s="83">
        <v>2.2</v>
      </c>
      <c r="C13" s="82" t="s">
        <v>583</v>
      </c>
      <c r="D13" s="690">
        <f>'[1]ВК(С)'!D13*1.05</f>
        <v>24695.853000000003</v>
      </c>
      <c r="E13" s="689">
        <f>'[1]ВК(С)'!E13*1.05</f>
        <v>26169.234</v>
      </c>
      <c r="F13" s="674"/>
    </row>
    <row r="14" spans="1:6" ht="15">
      <c r="A14" s="1062"/>
      <c r="B14" s="83">
        <v>4</v>
      </c>
      <c r="C14" s="82" t="s">
        <v>578</v>
      </c>
      <c r="D14" s="690">
        <f>'[1]ВК(С)'!D14*1.05</f>
        <v>24621.324</v>
      </c>
      <c r="E14" s="689">
        <f>'[1]ВК(С)'!E14*1.05</f>
        <v>26094.704999999998</v>
      </c>
      <c r="F14" s="674"/>
    </row>
    <row r="15" spans="1:6" ht="15">
      <c r="A15" s="1062"/>
      <c r="B15" s="83">
        <v>5.5</v>
      </c>
      <c r="C15" s="82" t="s">
        <v>553</v>
      </c>
      <c r="D15" s="690">
        <f>'[1]ВК(С)'!D15*1.05</f>
        <v>28418.481</v>
      </c>
      <c r="E15" s="689">
        <f>'[1]ВК(С)'!E15*1.05</f>
        <v>29891.861999999997</v>
      </c>
      <c r="F15" s="674"/>
    </row>
    <row r="16" spans="1:6" ht="15">
      <c r="A16" s="1062" t="s">
        <v>582</v>
      </c>
      <c r="B16" s="83" t="s">
        <v>580</v>
      </c>
      <c r="C16" s="82" t="s">
        <v>557</v>
      </c>
      <c r="D16" s="690">
        <f>'[1]ВК(С)'!D16*1.05</f>
        <v>65010.308999999994</v>
      </c>
      <c r="E16" s="689">
        <f>'[1]ВК(С)'!E16*1.05</f>
        <v>70382.12999999999</v>
      </c>
      <c r="F16" s="674"/>
    </row>
    <row r="17" spans="1:6" ht="15">
      <c r="A17" s="1062"/>
      <c r="B17" s="83">
        <v>4</v>
      </c>
      <c r="C17" s="82" t="s">
        <v>578</v>
      </c>
      <c r="D17" s="690">
        <f>'[1]ВК(С)'!D17*1.05</f>
        <v>60884.46</v>
      </c>
      <c r="E17" s="689">
        <f>'[1]ВК(С)'!E17*1.05</f>
        <v>65394.42</v>
      </c>
      <c r="F17" s="674"/>
    </row>
    <row r="18" spans="1:6" ht="15">
      <c r="A18" s="1062"/>
      <c r="B18" s="83">
        <v>5.5</v>
      </c>
      <c r="C18" s="82" t="s">
        <v>553</v>
      </c>
      <c r="D18" s="690">
        <f>'[1]ВК(С)'!D18*1.05</f>
        <v>64694.99399999999</v>
      </c>
      <c r="E18" s="689">
        <f>'[1]ВК(С)'!E18*1.05</f>
        <v>69206.865</v>
      </c>
      <c r="F18" s="674"/>
    </row>
    <row r="19" spans="1:6" ht="15">
      <c r="A19" s="1062" t="s">
        <v>581</v>
      </c>
      <c r="B19" s="83" t="s">
        <v>580</v>
      </c>
      <c r="C19" s="82" t="s">
        <v>557</v>
      </c>
      <c r="D19" s="690">
        <f>'[1]ВК(С)'!D19*1.05</f>
        <v>61247.549999999996</v>
      </c>
      <c r="E19" s="689">
        <f>'[1]ВК(С)'!E19*1.05</f>
        <v>65868.348</v>
      </c>
      <c r="F19" s="674"/>
    </row>
    <row r="20" spans="1:6" ht="15">
      <c r="A20" s="1062"/>
      <c r="B20" s="83">
        <v>4</v>
      </c>
      <c r="C20" s="82" t="s">
        <v>578</v>
      </c>
      <c r="D20" s="690">
        <f>'[1]ВК(С)'!D20*1.05</f>
        <v>57121.70100000001</v>
      </c>
      <c r="E20" s="689">
        <f>'[1]ВК(С)'!E20*1.05</f>
        <v>61719.566999999995</v>
      </c>
      <c r="F20" s="674"/>
    </row>
    <row r="21" spans="1:6" ht="15">
      <c r="A21" s="1062"/>
      <c r="B21" s="83">
        <v>5.5</v>
      </c>
      <c r="C21" s="82" t="s">
        <v>553</v>
      </c>
      <c r="D21" s="690">
        <f>'[1]ВК(С)'!D21*1.05</f>
        <v>60817.575</v>
      </c>
      <c r="E21" s="689">
        <f>'[1]ВК(С)'!E21*1.05</f>
        <v>65417.35199999999</v>
      </c>
      <c r="F21" s="674"/>
    </row>
    <row r="22" spans="1:6" ht="15">
      <c r="A22" s="1062" t="s">
        <v>579</v>
      </c>
      <c r="B22" s="83" t="s">
        <v>452</v>
      </c>
      <c r="C22" s="82">
        <v>0</v>
      </c>
      <c r="D22" s="690">
        <f>'[1]ВК(С)'!D22*1.05</f>
        <v>15396.927</v>
      </c>
      <c r="E22" s="689">
        <f>'[1]ВК(С)'!E22*1.05</f>
        <v>16686.852</v>
      </c>
      <c r="F22" s="674"/>
    </row>
    <row r="23" spans="1:6" ht="15">
      <c r="A23" s="1062"/>
      <c r="B23" s="83">
        <v>4</v>
      </c>
      <c r="C23" s="82" t="s">
        <v>578</v>
      </c>
      <c r="D23" s="690">
        <f>'[1]ВК(С)'!D23*1.05</f>
        <v>25689.573000000004</v>
      </c>
      <c r="E23" s="689">
        <f>'[1]ВК(С)'!E23*1.05</f>
        <v>26947.011</v>
      </c>
      <c r="F23" s="674"/>
    </row>
    <row r="24" spans="1:6" ht="15">
      <c r="A24" s="1062"/>
      <c r="B24" s="83">
        <v>5.5</v>
      </c>
      <c r="C24" s="82" t="s">
        <v>553</v>
      </c>
      <c r="D24" s="690">
        <f>'[1]ВК(С)'!D24*1.05</f>
        <v>29486.73</v>
      </c>
      <c r="E24" s="689">
        <f>'[1]ВК(С)'!E24*1.05</f>
        <v>30744.168</v>
      </c>
      <c r="F24" s="674"/>
    </row>
    <row r="25" spans="1:6" ht="15">
      <c r="A25" s="1062"/>
      <c r="B25" s="83">
        <v>7.5</v>
      </c>
      <c r="C25" s="82" t="s">
        <v>571</v>
      </c>
      <c r="D25" s="690">
        <f>'[1]ВК(С)'!D25*1.05</f>
        <v>32104.8</v>
      </c>
      <c r="E25" s="689">
        <f>'[1]ВК(С)'!E25*1.05</f>
        <v>33362.238000000005</v>
      </c>
      <c r="F25" s="674"/>
    </row>
    <row r="26" spans="1:6" ht="15">
      <c r="A26" s="1062" t="s">
        <v>577</v>
      </c>
      <c r="B26" s="83" t="s">
        <v>554</v>
      </c>
      <c r="C26" s="82" t="s">
        <v>552</v>
      </c>
      <c r="D26" s="690">
        <f>'[1]ВК(С)'!D26*1.05</f>
        <v>0</v>
      </c>
      <c r="E26" s="689">
        <f>'[1]ВК(С)'!E26*1.05</f>
        <v>78383.487</v>
      </c>
      <c r="F26" s="674"/>
    </row>
    <row r="27" spans="1:6" ht="15">
      <c r="A27" s="1062"/>
      <c r="B27" s="83">
        <v>5.5</v>
      </c>
      <c r="C27" s="82" t="s">
        <v>553</v>
      </c>
      <c r="D27" s="690">
        <f>'[1]ВК(С)'!D27*1.05</f>
        <v>63726.117</v>
      </c>
      <c r="E27" s="689">
        <f>'[1]ВК(С)'!E27*1.05</f>
        <v>69701.814</v>
      </c>
      <c r="F27" s="674"/>
    </row>
    <row r="28" spans="1:6" ht="15">
      <c r="A28" s="1062"/>
      <c r="B28" s="83">
        <v>7.5</v>
      </c>
      <c r="C28" s="82" t="s">
        <v>571</v>
      </c>
      <c r="D28" s="690">
        <f>'[1]ВК(С)'!D28*1.05</f>
        <v>68797.91100000001</v>
      </c>
      <c r="E28" s="689">
        <f>'[1]ВК(С)'!E28*1.05</f>
        <v>75474.94499999999</v>
      </c>
      <c r="F28" s="674"/>
    </row>
    <row r="29" spans="1:6" ht="15">
      <c r="A29" s="1062" t="s">
        <v>576</v>
      </c>
      <c r="B29" s="83" t="s">
        <v>554</v>
      </c>
      <c r="C29" s="82" t="s">
        <v>552</v>
      </c>
      <c r="D29" s="690">
        <f>'[1]ВК(С)'!D29*1.05</f>
        <v>72589.335</v>
      </c>
      <c r="E29" s="689">
        <f>'[1]ВК(С)'!E29*1.05</f>
        <v>77368.74600000001</v>
      </c>
      <c r="F29" s="674"/>
    </row>
    <row r="30" spans="1:6" ht="15">
      <c r="A30" s="1062"/>
      <c r="B30" s="83">
        <v>5.5</v>
      </c>
      <c r="C30" s="82" t="s">
        <v>553</v>
      </c>
      <c r="D30" s="690">
        <f>'[1]ВК(С)'!D30*1.05</f>
        <v>63319.07399999999</v>
      </c>
      <c r="E30" s="689">
        <f>'[1]ВК(С)'!E30*1.05</f>
        <v>68664.141</v>
      </c>
      <c r="F30" s="674"/>
    </row>
    <row r="31" spans="1:6" ht="15">
      <c r="A31" s="1062"/>
      <c r="B31" s="83">
        <v>7.5</v>
      </c>
      <c r="C31" s="82" t="s">
        <v>571</v>
      </c>
      <c r="D31" s="690">
        <f>'[1]ВК(С)'!D31*1.05</f>
        <v>68056.443</v>
      </c>
      <c r="E31" s="689">
        <f>'[1]ВК(С)'!E31*1.05</f>
        <v>73627.008</v>
      </c>
      <c r="F31" s="674"/>
    </row>
    <row r="32" spans="1:6" ht="15">
      <c r="A32" s="1062" t="s">
        <v>575</v>
      </c>
      <c r="B32" s="83" t="s">
        <v>452</v>
      </c>
      <c r="C32" s="82">
        <v>0</v>
      </c>
      <c r="D32" s="690">
        <f>'[1]ВК(С)'!D32*1.05</f>
        <v>19249.502999999997</v>
      </c>
      <c r="E32" s="689">
        <f>'[1]ВК(С)'!E32*1.05</f>
        <v>20782.125</v>
      </c>
      <c r="F32" s="674"/>
    </row>
    <row r="33" spans="1:6" ht="15">
      <c r="A33" s="1062"/>
      <c r="B33" s="83">
        <v>5.5</v>
      </c>
      <c r="C33" s="82" t="s">
        <v>553</v>
      </c>
      <c r="D33" s="690">
        <f>'[1]ВК(С)'!D33*1.05</f>
        <v>33505.563</v>
      </c>
      <c r="E33" s="689">
        <f>'[1]ВК(С)'!E33*1.05</f>
        <v>34971.3</v>
      </c>
      <c r="F33" s="674"/>
    </row>
    <row r="34" spans="1:6" ht="15">
      <c r="A34" s="1062"/>
      <c r="B34" s="83">
        <v>7.5</v>
      </c>
      <c r="C34" s="82" t="s">
        <v>571</v>
      </c>
      <c r="D34" s="690">
        <f>'[1]ВК(С)'!D34*1.05</f>
        <v>36052.926</v>
      </c>
      <c r="E34" s="689">
        <f>'[1]ВК(С)'!E34*1.05</f>
        <v>37482.354</v>
      </c>
      <c r="F34" s="674"/>
    </row>
    <row r="35" spans="1:6" ht="15">
      <c r="A35" s="1062"/>
      <c r="B35" s="83">
        <v>11</v>
      </c>
      <c r="C35" s="82" t="s">
        <v>570</v>
      </c>
      <c r="D35" s="690">
        <f>'[1]ВК(С)'!D35*1.05</f>
        <v>38762.724</v>
      </c>
      <c r="E35" s="689">
        <f>'[1]ВК(С)'!E35*1.05</f>
        <v>40192.152</v>
      </c>
      <c r="F35" s="674"/>
    </row>
    <row r="36" spans="1:6" ht="15">
      <c r="A36" s="1062" t="s">
        <v>574</v>
      </c>
      <c r="B36" s="83" t="s">
        <v>573</v>
      </c>
      <c r="C36" s="82" t="s">
        <v>549</v>
      </c>
      <c r="D36" s="690">
        <f>'[1]ВК(С)'!D36*1.05</f>
        <v>89161.52699999999</v>
      </c>
      <c r="E36" s="689">
        <f>'[1]ВК(С)'!E36*1.05</f>
        <v>100638.99299999999</v>
      </c>
      <c r="F36" s="674"/>
    </row>
    <row r="37" spans="1:6" ht="15">
      <c r="A37" s="1062"/>
      <c r="B37" s="83">
        <v>7.5</v>
      </c>
      <c r="C37" s="82" t="s">
        <v>571</v>
      </c>
      <c r="D37" s="690">
        <f>'[1]ВК(С)'!D37*1.05</f>
        <v>77504.427</v>
      </c>
      <c r="E37" s="689">
        <f>'[1]ВК(С)'!E37*1.05</f>
        <v>0</v>
      </c>
      <c r="F37" s="674"/>
    </row>
    <row r="38" spans="1:6" ht="15">
      <c r="A38" s="1062"/>
      <c r="B38" s="83">
        <v>11</v>
      </c>
      <c r="C38" s="82" t="s">
        <v>570</v>
      </c>
      <c r="D38" s="690">
        <f>'[1]ВК(С)'!D38*1.05</f>
        <v>80210.403</v>
      </c>
      <c r="E38" s="689">
        <f>'[1]ВК(С)'!E38*1.05</f>
        <v>87177.90899999999</v>
      </c>
      <c r="F38" s="674"/>
    </row>
    <row r="39" spans="1:6" ht="15">
      <c r="A39" s="1062" t="s">
        <v>572</v>
      </c>
      <c r="B39" s="83" t="s">
        <v>554</v>
      </c>
      <c r="C39" s="82" t="s">
        <v>552</v>
      </c>
      <c r="D39" s="690">
        <f>'[1]ВК(С)'!D39*1.05</f>
        <v>76487.77500000001</v>
      </c>
      <c r="E39" s="689">
        <f>'[1]ВК(С)'!E39*1.05</f>
        <v>80797.07999999999</v>
      </c>
      <c r="F39" s="674"/>
    </row>
    <row r="40" spans="1:6" ht="15">
      <c r="A40" s="1062"/>
      <c r="B40" s="83">
        <v>7.5</v>
      </c>
      <c r="C40" s="82" t="s">
        <v>571</v>
      </c>
      <c r="D40" s="690">
        <f>'[1]ВК(С)'!D40*1.05</f>
        <v>72046.611</v>
      </c>
      <c r="E40" s="689">
        <f>'[1]ВК(С)'!E40*1.05</f>
        <v>76128.507</v>
      </c>
      <c r="F40" s="674"/>
    </row>
    <row r="41" spans="1:6" ht="15">
      <c r="A41" s="1062"/>
      <c r="B41" s="83">
        <v>11</v>
      </c>
      <c r="C41" s="82" t="s">
        <v>570</v>
      </c>
      <c r="D41" s="690">
        <f>'[1]ВК(С)'!D41*1.05</f>
        <v>75408.06</v>
      </c>
      <c r="E41" s="689">
        <f>'[1]ВК(С)'!E41*1.05</f>
        <v>79533.90899999999</v>
      </c>
      <c r="F41" s="674"/>
    </row>
    <row r="42" spans="1:6" ht="15">
      <c r="A42" s="1062" t="s">
        <v>569</v>
      </c>
      <c r="B42" s="83" t="s">
        <v>452</v>
      </c>
      <c r="C42" s="82">
        <v>0</v>
      </c>
      <c r="D42" s="690">
        <f>'[1]ВК(С)'!D42*1.05</f>
        <v>22664.46</v>
      </c>
      <c r="E42" s="689">
        <f>'[1]ВК(С)'!E42*1.05</f>
        <v>25053.21</v>
      </c>
      <c r="F42" s="674"/>
    </row>
    <row r="43" spans="1:6" ht="15">
      <c r="A43" s="1062"/>
      <c r="B43" s="85">
        <v>18.5</v>
      </c>
      <c r="C43" s="82" t="s">
        <v>568</v>
      </c>
      <c r="D43" s="690">
        <f>'[1]ВК(С)'!D43*1.05</f>
        <v>58835.867999999995</v>
      </c>
      <c r="E43" s="689">
        <f>'[1]ВК(С)'!E43*1.05</f>
        <v>61163.466</v>
      </c>
      <c r="F43" s="674"/>
    </row>
    <row r="44" spans="1:6" ht="15">
      <c r="A44" s="1062"/>
      <c r="B44" s="83">
        <v>22</v>
      </c>
      <c r="C44" s="82" t="s">
        <v>567</v>
      </c>
      <c r="D44" s="690">
        <f>'[1]ВК(С)'!D44*1.05</f>
        <v>65188.032</v>
      </c>
      <c r="E44" s="689">
        <f>'[1]ВК(С)'!E44*1.05</f>
        <v>67515.63</v>
      </c>
      <c r="F44" s="674"/>
    </row>
    <row r="45" spans="1:6" ht="15">
      <c r="A45" s="1062"/>
      <c r="B45" s="83">
        <v>30</v>
      </c>
      <c r="C45" s="82" t="s">
        <v>566</v>
      </c>
      <c r="D45" s="690">
        <f>'[1]ВК(С)'!D45*1.05</f>
        <v>73948.05600000001</v>
      </c>
      <c r="E45" s="689">
        <f>'[1]ВК(С)'!E45*1.05</f>
        <v>76275.654</v>
      </c>
      <c r="F45" s="674"/>
    </row>
    <row r="46" spans="1:6" ht="15">
      <c r="A46" s="1062" t="s">
        <v>565</v>
      </c>
      <c r="B46" s="83" t="s">
        <v>220</v>
      </c>
      <c r="C46" s="82" t="s">
        <v>560</v>
      </c>
      <c r="D46" s="690">
        <f>'[1]ВК(С)'!D46*1.05</f>
        <v>97010.004</v>
      </c>
      <c r="E46" s="689">
        <f>'[1]ВК(С)'!E46*1.05</f>
        <v>101722.53</v>
      </c>
      <c r="F46" s="674"/>
    </row>
    <row r="47" spans="1:6" ht="15">
      <c r="A47" s="1062"/>
      <c r="B47" s="83" t="s">
        <v>564</v>
      </c>
      <c r="C47" s="82" t="s">
        <v>563</v>
      </c>
      <c r="D47" s="690">
        <f>'[1]ВК(С)'!D47*1.05</f>
        <v>100279.725</v>
      </c>
      <c r="E47" s="689">
        <f>'[1]ВК(С)'!E47*1.05</f>
        <v>0</v>
      </c>
      <c r="F47" s="674"/>
    </row>
    <row r="48" spans="1:6" ht="15">
      <c r="A48" s="1062" t="s">
        <v>562</v>
      </c>
      <c r="B48" s="83" t="s">
        <v>220</v>
      </c>
      <c r="C48" s="82" t="s">
        <v>561</v>
      </c>
      <c r="D48" s="690">
        <f>'[1]ВК(С)'!D48*1.05</f>
        <v>89522.706</v>
      </c>
      <c r="E48" s="689">
        <f>'[1]ВК(С)'!E48*1.05</f>
        <v>0</v>
      </c>
      <c r="F48" s="674"/>
    </row>
    <row r="49" spans="1:6" ht="15">
      <c r="A49" s="1062"/>
      <c r="B49" s="83">
        <v>1.5</v>
      </c>
      <c r="C49" s="82" t="s">
        <v>560</v>
      </c>
      <c r="D49" s="690">
        <f>'[1]ВК(С)'!D49*1.05</f>
        <v>91664.93699999999</v>
      </c>
      <c r="E49" s="689">
        <f>'[1]ВК(С)'!E49*1.05</f>
        <v>95882.514</v>
      </c>
      <c r="F49" s="674"/>
    </row>
    <row r="50" spans="1:6" ht="15">
      <c r="A50" s="1067" t="s">
        <v>559</v>
      </c>
      <c r="B50" s="83">
        <v>4</v>
      </c>
      <c r="C50" s="82" t="s">
        <v>557</v>
      </c>
      <c r="D50" s="690">
        <f>'[1]ВК(С)'!D50*1.05</f>
        <v>111126.561</v>
      </c>
      <c r="E50" s="689">
        <f>'[1]ВК(С)'!E50*1.05</f>
        <v>116085.606</v>
      </c>
      <c r="F50" s="674"/>
    </row>
    <row r="51" spans="1:6" ht="15">
      <c r="A51" s="1068"/>
      <c r="B51" s="83">
        <v>5.5</v>
      </c>
      <c r="C51" s="82" t="s">
        <v>552</v>
      </c>
      <c r="D51" s="690">
        <f>'[1]ВК(С)'!D51*1.05</f>
        <v>118701.765</v>
      </c>
      <c r="E51" s="689">
        <f>'[1]ВК(С)'!E51*1.05</f>
        <v>123662.72099999999</v>
      </c>
      <c r="F51" s="674"/>
    </row>
    <row r="52" spans="1:6" ht="15">
      <c r="A52" s="1067" t="s">
        <v>558</v>
      </c>
      <c r="B52" s="83">
        <v>4</v>
      </c>
      <c r="C52" s="82" t="s">
        <v>557</v>
      </c>
      <c r="D52" s="690">
        <f>'[1]ВК(С)'!D52*1.05</f>
        <v>103052.586</v>
      </c>
      <c r="E52" s="689">
        <f>'[1]ВК(С)'!E52*1.05</f>
        <v>108284.904</v>
      </c>
      <c r="F52" s="674"/>
    </row>
    <row r="53" spans="1:6" ht="15">
      <c r="A53" s="1068"/>
      <c r="B53" s="83">
        <v>5.5</v>
      </c>
      <c r="C53" s="82" t="s">
        <v>552</v>
      </c>
      <c r="D53" s="690">
        <f>'[1]ВК(С)'!D53*1.05</f>
        <v>111080.697</v>
      </c>
      <c r="E53" s="689">
        <f>'[1]ВК(С)'!E53*1.05</f>
        <v>116313.015</v>
      </c>
      <c r="F53" s="674"/>
    </row>
    <row r="54" spans="1:6" ht="15">
      <c r="A54" s="1067" t="s">
        <v>556</v>
      </c>
      <c r="B54" s="83">
        <v>5.5</v>
      </c>
      <c r="C54" s="82" t="s">
        <v>552</v>
      </c>
      <c r="D54" s="690">
        <f>'[1]ВК(С)'!D54*1.05</f>
        <v>124564.71299999999</v>
      </c>
      <c r="E54" s="689">
        <f>'[1]ВК(С)'!E54*1.05</f>
        <v>130949.364</v>
      </c>
      <c r="F54" s="674"/>
    </row>
    <row r="55" spans="1:6" ht="15">
      <c r="A55" s="1068"/>
      <c r="B55" s="83">
        <v>7.5</v>
      </c>
      <c r="C55" s="82" t="s">
        <v>549</v>
      </c>
      <c r="D55" s="690">
        <f>'[1]ВК(С)'!D55*1.05</f>
        <v>144613.014</v>
      </c>
      <c r="E55" s="689">
        <f>'[1]ВК(С)'!E55*1.05</f>
        <v>151196.40899999999</v>
      </c>
      <c r="F55" s="674"/>
    </row>
    <row r="56" spans="1:6" ht="15">
      <c r="A56" s="1062" t="s">
        <v>555</v>
      </c>
      <c r="B56" s="83" t="s">
        <v>554</v>
      </c>
      <c r="C56" s="82" t="s">
        <v>553</v>
      </c>
      <c r="D56" s="690">
        <f>'[1]ВК(С)'!D56*1.05</f>
        <v>105217.749</v>
      </c>
      <c r="E56" s="689">
        <f>'[1]ВК(С)'!E56*1.05</f>
        <v>111034.833</v>
      </c>
      <c r="F56" s="674"/>
    </row>
    <row r="57" spans="1:6" ht="15">
      <c r="A57" s="1062"/>
      <c r="B57" s="83">
        <v>5.5</v>
      </c>
      <c r="C57" s="82" t="s">
        <v>552</v>
      </c>
      <c r="D57" s="690">
        <f>'[1]ВК(С)'!D57*1.05</f>
        <v>114757.461</v>
      </c>
      <c r="E57" s="689">
        <f>'[1]ВК(С)'!E57*1.05</f>
        <v>119491.008</v>
      </c>
      <c r="F57" s="674"/>
    </row>
    <row r="58" spans="1:6" ht="15">
      <c r="A58" s="1062"/>
      <c r="B58" s="83">
        <v>7.5</v>
      </c>
      <c r="C58" s="82" t="s">
        <v>549</v>
      </c>
      <c r="D58" s="690">
        <f>'[1]ВК(С)'!D58*1.05</f>
        <v>133855.995</v>
      </c>
      <c r="E58" s="689">
        <f>'[1]ВК(С)'!E58*1.05</f>
        <v>138681.27</v>
      </c>
      <c r="F58" s="674"/>
    </row>
    <row r="59" spans="1:6" ht="15">
      <c r="A59" s="84" t="s">
        <v>551</v>
      </c>
      <c r="B59" s="83">
        <v>11</v>
      </c>
      <c r="C59" s="82" t="s">
        <v>548</v>
      </c>
      <c r="D59" s="690">
        <f>'[1]ВК(С)'!D59*1.05</f>
        <v>156090.47999999998</v>
      </c>
      <c r="E59" s="689">
        <f>'[1]ВК(С)'!E59*1.05</f>
        <v>163575.86700000003</v>
      </c>
      <c r="F59" s="674"/>
    </row>
    <row r="60" spans="1:6" ht="15">
      <c r="A60" s="1067" t="s">
        <v>550</v>
      </c>
      <c r="B60" s="83">
        <v>7.5</v>
      </c>
      <c r="C60" s="82" t="s">
        <v>549</v>
      </c>
      <c r="D60" s="690">
        <f>'[1]ВК(С)'!D60*1.05</f>
        <v>138365.95500000002</v>
      </c>
      <c r="E60" s="689">
        <f>'[1]ВК(С)'!E60*1.05</f>
        <v>145333.461</v>
      </c>
      <c r="F60" s="674"/>
    </row>
    <row r="61" spans="1:6" ht="15">
      <c r="A61" s="1068"/>
      <c r="B61" s="83">
        <v>11</v>
      </c>
      <c r="C61" s="82" t="s">
        <v>548</v>
      </c>
      <c r="D61" s="690">
        <f>'[1]ВК(С)'!D61*1.05</f>
        <v>141681.54</v>
      </c>
      <c r="E61" s="689">
        <f>'[1]ВК(С)'!E61*1.05</f>
        <v>148603.182</v>
      </c>
      <c r="F61" s="674"/>
    </row>
  </sheetData>
  <sheetProtection/>
  <mergeCells count="24">
    <mergeCell ref="A60:A61"/>
    <mergeCell ref="A46:A47"/>
    <mergeCell ref="A10:A11"/>
    <mergeCell ref="A12:A15"/>
    <mergeCell ref="A16:A18"/>
    <mergeCell ref="A48:A49"/>
    <mergeCell ref="A56:A58"/>
    <mergeCell ref="A50:A51"/>
    <mergeCell ref="A42:A45"/>
    <mergeCell ref="A26:A28"/>
    <mergeCell ref="A52:A53"/>
    <mergeCell ref="A54:A55"/>
    <mergeCell ref="A19:A21"/>
    <mergeCell ref="A32:A35"/>
    <mergeCell ref="A36:A38"/>
    <mergeCell ref="A39:A41"/>
    <mergeCell ref="A29:A31"/>
    <mergeCell ref="A22:A25"/>
    <mergeCell ref="A1:E1"/>
    <mergeCell ref="A3:E3"/>
    <mergeCell ref="A4:C4"/>
    <mergeCell ref="A8:A9"/>
    <mergeCell ref="A6:A7"/>
    <mergeCell ref="A2:E2"/>
  </mergeCells>
  <printOptions horizontalCentered="1"/>
  <pageMargins left="0.9055118110236221" right="0.9055118110236221" top="0.15748031496062992" bottom="0.15748031496062992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7">
      <selection activeCell="M19" sqref="M19"/>
    </sheetView>
  </sheetViews>
  <sheetFormatPr defaultColWidth="9.140625" defaultRowHeight="12.75"/>
  <cols>
    <col min="1" max="1" width="15.140625" style="670" customWidth="1"/>
    <col min="2" max="2" width="8.57421875" style="655" customWidth="1"/>
    <col min="3" max="3" width="12.421875" style="655" customWidth="1"/>
    <col min="4" max="4" width="11.421875" style="655" customWidth="1"/>
    <col min="5" max="5" width="15.8515625" style="669" customWidth="1"/>
    <col min="6" max="6" width="10.421875" style="655" customWidth="1"/>
    <col min="7" max="7" width="12.8515625" style="655" customWidth="1"/>
    <col min="8" max="8" width="9.140625" style="655" customWidth="1"/>
    <col min="9" max="9" width="9.57421875" style="655" bestFit="1" customWidth="1"/>
    <col min="10" max="16384" width="9.140625" style="655" customWidth="1"/>
  </cols>
  <sheetData>
    <row r="1" spans="1:8" ht="18.75" customHeight="1">
      <c r="A1" s="1063" t="s">
        <v>981</v>
      </c>
      <c r="B1" s="1063"/>
      <c r="C1" s="1063"/>
      <c r="D1" s="1063"/>
      <c r="E1" s="1063"/>
      <c r="F1" s="1063"/>
      <c r="G1" s="1063"/>
      <c r="H1" s="1063"/>
    </row>
    <row r="2" spans="1:8" ht="16.5" customHeight="1">
      <c r="A2" s="1066" t="s">
        <v>22</v>
      </c>
      <c r="B2" s="1066"/>
      <c r="C2" s="1066"/>
      <c r="D2" s="1066"/>
      <c r="E2" s="1066"/>
      <c r="F2" s="1066"/>
      <c r="G2" s="1066"/>
      <c r="H2" s="1066"/>
    </row>
    <row r="3" spans="1:8" ht="15.75" thickBot="1">
      <c r="A3" s="991" t="s">
        <v>23</v>
      </c>
      <c r="B3" s="991"/>
      <c r="C3" s="991"/>
      <c r="D3" s="991"/>
      <c r="E3" s="991"/>
      <c r="F3" s="991"/>
      <c r="G3" s="991"/>
      <c r="H3" s="991"/>
    </row>
    <row r="4" spans="1:8" s="659" customFormat="1" ht="15.75" customHeight="1">
      <c r="A4" s="1070" t="s">
        <v>696</v>
      </c>
      <c r="B4" s="1072" t="s">
        <v>591</v>
      </c>
      <c r="C4" s="1072" t="s">
        <v>695</v>
      </c>
      <c r="D4" s="1071" t="s">
        <v>694</v>
      </c>
      <c r="E4" s="1069" t="s">
        <v>696</v>
      </c>
      <c r="F4" s="1072" t="s">
        <v>591</v>
      </c>
      <c r="G4" s="1072" t="s">
        <v>695</v>
      </c>
      <c r="H4" s="1071" t="s">
        <v>694</v>
      </c>
    </row>
    <row r="5" spans="1:8" s="659" customFormat="1" ht="9.75" customHeight="1">
      <c r="A5" s="1070"/>
      <c r="B5" s="1073"/>
      <c r="C5" s="1073"/>
      <c r="D5" s="1071"/>
      <c r="E5" s="1069"/>
      <c r="F5" s="1073"/>
      <c r="G5" s="1073"/>
      <c r="H5" s="1071"/>
    </row>
    <row r="6" spans="1:8" s="659" customFormat="1" ht="9.75" customHeight="1">
      <c r="A6" s="656"/>
      <c r="B6" s="660"/>
      <c r="C6" s="660"/>
      <c r="D6" s="677"/>
      <c r="E6" s="658"/>
      <c r="F6" s="660"/>
      <c r="G6" s="660"/>
      <c r="H6" s="657"/>
    </row>
    <row r="7" spans="1:8" s="659" customFormat="1" ht="15.75" customHeight="1">
      <c r="A7" s="661" t="s">
        <v>693</v>
      </c>
      <c r="B7" s="662" t="s">
        <v>598</v>
      </c>
      <c r="C7" s="691" t="s">
        <v>452</v>
      </c>
      <c r="D7" s="696">
        <f>'[1]1Д'!D7*1.018</f>
        <v>56406.616500000004</v>
      </c>
      <c r="E7" s="694" t="s">
        <v>599</v>
      </c>
      <c r="F7" s="664">
        <v>400</v>
      </c>
      <c r="G7" s="664" t="s">
        <v>692</v>
      </c>
      <c r="H7" s="662" t="s">
        <v>593</v>
      </c>
    </row>
    <row r="8" spans="1:16" s="659" customFormat="1" ht="15" customHeight="1">
      <c r="A8" s="665" t="s">
        <v>691</v>
      </c>
      <c r="B8" s="662">
        <v>37</v>
      </c>
      <c r="C8" s="691" t="s">
        <v>436</v>
      </c>
      <c r="D8" s="696">
        <f>'[1]1Д'!D8*1.018</f>
        <v>112017.53875</v>
      </c>
      <c r="E8" s="694" t="s">
        <v>599</v>
      </c>
      <c r="F8" s="664">
        <v>400</v>
      </c>
      <c r="G8" s="664" t="s">
        <v>690</v>
      </c>
      <c r="H8" s="662" t="s">
        <v>593</v>
      </c>
      <c r="P8" s="666"/>
    </row>
    <row r="9" spans="1:8" s="659" customFormat="1" ht="15" customHeight="1">
      <c r="A9" s="665" t="s">
        <v>689</v>
      </c>
      <c r="B9" s="662">
        <v>30</v>
      </c>
      <c r="C9" s="691" t="s">
        <v>566</v>
      </c>
      <c r="D9" s="696">
        <f>'[1]1Д'!D9*1.018</f>
        <v>103810.8045</v>
      </c>
      <c r="E9" s="695" t="s">
        <v>687</v>
      </c>
      <c r="F9" s="662">
        <v>315</v>
      </c>
      <c r="G9" s="662" t="s">
        <v>612</v>
      </c>
      <c r="H9" s="662" t="s">
        <v>593</v>
      </c>
    </row>
    <row r="10" spans="1:8" s="659" customFormat="1" ht="15" customHeight="1">
      <c r="A10" s="665" t="s">
        <v>689</v>
      </c>
      <c r="B10" s="662">
        <v>30</v>
      </c>
      <c r="C10" s="691" t="s">
        <v>688</v>
      </c>
      <c r="D10" s="696">
        <f>'[1]1Д'!D10*1.018</f>
        <v>102305.437</v>
      </c>
      <c r="E10" s="695" t="s">
        <v>687</v>
      </c>
      <c r="F10" s="662">
        <v>315</v>
      </c>
      <c r="G10" s="662" t="s">
        <v>669</v>
      </c>
      <c r="H10" s="662" t="s">
        <v>593</v>
      </c>
    </row>
    <row r="11" spans="1:8" s="659" customFormat="1" ht="15" customHeight="1">
      <c r="A11" s="665" t="s">
        <v>686</v>
      </c>
      <c r="B11" s="662">
        <v>22</v>
      </c>
      <c r="C11" s="691" t="s">
        <v>567</v>
      </c>
      <c r="D11" s="696">
        <f>'[1]1Д'!D11*1.018</f>
        <v>96360.0625</v>
      </c>
      <c r="E11" s="695" t="s">
        <v>685</v>
      </c>
      <c r="F11" s="662" t="s">
        <v>598</v>
      </c>
      <c r="G11" s="662" t="s">
        <v>452</v>
      </c>
      <c r="H11" s="663">
        <v>130094.25</v>
      </c>
    </row>
    <row r="12" spans="1:8" s="659" customFormat="1" ht="15" customHeight="1">
      <c r="A12" s="661" t="s">
        <v>684</v>
      </c>
      <c r="B12" s="662" t="s">
        <v>598</v>
      </c>
      <c r="C12" s="691" t="s">
        <v>452</v>
      </c>
      <c r="D12" s="696">
        <f>'[1]1Д'!D12*1.018</f>
        <v>69574.4465</v>
      </c>
      <c r="E12" s="695" t="s">
        <v>683</v>
      </c>
      <c r="F12" s="662">
        <v>200</v>
      </c>
      <c r="G12" s="662" t="s">
        <v>682</v>
      </c>
      <c r="H12" s="663">
        <v>345738.25</v>
      </c>
    </row>
    <row r="13" spans="1:8" s="659" customFormat="1" ht="15" customHeight="1">
      <c r="A13" s="665" t="s">
        <v>679</v>
      </c>
      <c r="B13" s="662">
        <v>75</v>
      </c>
      <c r="C13" s="691" t="s">
        <v>681</v>
      </c>
      <c r="D13" s="696">
        <f>'[1]1Д'!D13*1.018</f>
        <v>169745.51925</v>
      </c>
      <c r="E13" s="695" t="s">
        <v>680</v>
      </c>
      <c r="F13" s="662">
        <v>132</v>
      </c>
      <c r="G13" s="662" t="s">
        <v>602</v>
      </c>
      <c r="H13" s="663">
        <v>294752.25</v>
      </c>
    </row>
    <row r="14" spans="1:8" s="659" customFormat="1" ht="15" customHeight="1">
      <c r="A14" s="665" t="s">
        <v>679</v>
      </c>
      <c r="B14" s="662">
        <v>75</v>
      </c>
      <c r="C14" s="691" t="s">
        <v>678</v>
      </c>
      <c r="D14" s="696">
        <f>'[1]1Д'!D14*1.018</f>
        <v>171345.56075</v>
      </c>
      <c r="E14" s="695" t="s">
        <v>675</v>
      </c>
      <c r="F14" s="662">
        <v>110</v>
      </c>
      <c r="G14" s="662" t="s">
        <v>620</v>
      </c>
      <c r="H14" s="663">
        <v>275998.125</v>
      </c>
    </row>
    <row r="15" spans="1:8" s="659" customFormat="1" ht="15" customHeight="1">
      <c r="A15" s="665" t="s">
        <v>677</v>
      </c>
      <c r="B15" s="662">
        <v>55</v>
      </c>
      <c r="C15" s="691" t="s">
        <v>676</v>
      </c>
      <c r="D15" s="696">
        <f>'[1]1Д'!D15*1.018</f>
        <v>142057.0645</v>
      </c>
      <c r="E15" s="695" t="s">
        <v>675</v>
      </c>
      <c r="F15" s="662">
        <v>110</v>
      </c>
      <c r="G15" s="662" t="s">
        <v>616</v>
      </c>
      <c r="H15" s="663">
        <v>265074.875</v>
      </c>
    </row>
    <row r="16" spans="1:8" s="659" customFormat="1" ht="15" customHeight="1">
      <c r="A16" s="665" t="s">
        <v>672</v>
      </c>
      <c r="B16" s="662">
        <v>45</v>
      </c>
      <c r="C16" s="691" t="s">
        <v>674</v>
      </c>
      <c r="D16" s="696">
        <f>'[1]1Д'!D16*1.018</f>
        <v>138209.279</v>
      </c>
      <c r="E16" s="694" t="s">
        <v>673</v>
      </c>
      <c r="F16" s="662" t="s">
        <v>598</v>
      </c>
      <c r="G16" s="662" t="s">
        <v>452</v>
      </c>
      <c r="H16" s="663">
        <v>130940.875</v>
      </c>
    </row>
    <row r="17" spans="1:8" s="659" customFormat="1" ht="15" customHeight="1">
      <c r="A17" s="665" t="s">
        <v>672</v>
      </c>
      <c r="B17" s="662">
        <v>45</v>
      </c>
      <c r="C17" s="691" t="s">
        <v>671</v>
      </c>
      <c r="D17" s="696">
        <f>'[1]1Д'!D17*1.018</f>
        <v>134957.0235</v>
      </c>
      <c r="E17" s="695" t="s">
        <v>668</v>
      </c>
      <c r="F17" s="662">
        <v>315</v>
      </c>
      <c r="G17" s="662" t="s">
        <v>612</v>
      </c>
      <c r="H17" s="663" t="s">
        <v>593</v>
      </c>
    </row>
    <row r="18" spans="1:8" s="659" customFormat="1" ht="15" customHeight="1">
      <c r="A18" s="661" t="s">
        <v>670</v>
      </c>
      <c r="B18" s="662" t="s">
        <v>598</v>
      </c>
      <c r="C18" s="691" t="s">
        <v>452</v>
      </c>
      <c r="D18" s="696">
        <f>'[1]1Д'!D18*1.018</f>
        <v>42105.62525</v>
      </c>
      <c r="E18" s="695" t="s">
        <v>668</v>
      </c>
      <c r="F18" s="662">
        <v>315</v>
      </c>
      <c r="G18" s="662" t="s">
        <v>669</v>
      </c>
      <c r="H18" s="663">
        <v>543234.25</v>
      </c>
    </row>
    <row r="19" spans="1:8" s="659" customFormat="1" ht="15" customHeight="1">
      <c r="A19" s="661" t="s">
        <v>667</v>
      </c>
      <c r="B19" s="664">
        <v>90</v>
      </c>
      <c r="C19" s="692" t="s">
        <v>633</v>
      </c>
      <c r="D19" s="696">
        <f>'[1]1Д'!D19*1.018</f>
        <v>140892.4725</v>
      </c>
      <c r="E19" s="695" t="s">
        <v>668</v>
      </c>
      <c r="F19" s="662">
        <v>110</v>
      </c>
      <c r="G19" s="662" t="s">
        <v>623</v>
      </c>
      <c r="H19" s="663">
        <v>389688</v>
      </c>
    </row>
    <row r="20" spans="1:8" s="659" customFormat="1" ht="15" customHeight="1">
      <c r="A20" s="661" t="s">
        <v>667</v>
      </c>
      <c r="B20" s="664">
        <v>90</v>
      </c>
      <c r="C20" s="692" t="s">
        <v>629</v>
      </c>
      <c r="D20" s="696">
        <f>'[1]1Д'!D20*1.018</f>
        <v>155049.544</v>
      </c>
      <c r="E20" s="695" t="s">
        <v>664</v>
      </c>
      <c r="F20" s="662">
        <v>250</v>
      </c>
      <c r="G20" s="662" t="s">
        <v>666</v>
      </c>
      <c r="H20" s="663" t="s">
        <v>593</v>
      </c>
    </row>
    <row r="21" spans="1:8" s="659" customFormat="1" ht="15" customHeight="1">
      <c r="A21" s="661" t="s">
        <v>665</v>
      </c>
      <c r="B21" s="664">
        <v>75</v>
      </c>
      <c r="C21" s="692" t="s">
        <v>647</v>
      </c>
      <c r="D21" s="696">
        <f>'[1]1Д'!D21*1.018</f>
        <v>146088.47175</v>
      </c>
      <c r="E21" s="695" t="s">
        <v>664</v>
      </c>
      <c r="F21" s="662">
        <v>250</v>
      </c>
      <c r="G21" s="662" t="s">
        <v>594</v>
      </c>
      <c r="H21" s="663">
        <v>484726.125</v>
      </c>
    </row>
    <row r="22" spans="1:8" s="659" customFormat="1" ht="15" customHeight="1">
      <c r="A22" s="661" t="s">
        <v>663</v>
      </c>
      <c r="B22" s="664">
        <v>55</v>
      </c>
      <c r="C22" s="692" t="s">
        <v>645</v>
      </c>
      <c r="D22" s="696">
        <f>'[1]1Д'!D22*1.018</f>
        <v>113585.76775</v>
      </c>
      <c r="E22" s="695" t="s">
        <v>662</v>
      </c>
      <c r="F22" s="662">
        <v>55</v>
      </c>
      <c r="G22" s="662" t="s">
        <v>600</v>
      </c>
      <c r="H22" s="663">
        <v>244348</v>
      </c>
    </row>
    <row r="23" spans="1:8" s="659" customFormat="1" ht="15" customHeight="1">
      <c r="A23" s="661" t="s">
        <v>661</v>
      </c>
      <c r="B23" s="664" t="s">
        <v>598</v>
      </c>
      <c r="C23" s="692" t="s">
        <v>452</v>
      </c>
      <c r="D23" s="697" t="s">
        <v>593</v>
      </c>
      <c r="E23" s="694" t="s">
        <v>660</v>
      </c>
      <c r="F23" s="662" t="s">
        <v>598</v>
      </c>
      <c r="G23" s="662" t="s">
        <v>452</v>
      </c>
      <c r="H23" s="663">
        <v>234406.25</v>
      </c>
    </row>
    <row r="24" spans="1:8" s="659" customFormat="1" ht="15" customHeight="1">
      <c r="A24" s="661" t="s">
        <v>657</v>
      </c>
      <c r="B24" s="664">
        <v>160</v>
      </c>
      <c r="C24" s="692" t="s">
        <v>659</v>
      </c>
      <c r="D24" s="697" t="s">
        <v>593</v>
      </c>
      <c r="E24" s="695" t="s">
        <v>655</v>
      </c>
      <c r="F24" s="662">
        <v>630</v>
      </c>
      <c r="G24" s="662" t="s">
        <v>658</v>
      </c>
      <c r="H24" s="662" t="s">
        <v>593</v>
      </c>
    </row>
    <row r="25" spans="1:8" s="659" customFormat="1" ht="15" customHeight="1">
      <c r="A25" s="661" t="s">
        <v>657</v>
      </c>
      <c r="B25" s="664">
        <v>160</v>
      </c>
      <c r="C25" s="692" t="s">
        <v>656</v>
      </c>
      <c r="D25" s="697" t="s">
        <v>593</v>
      </c>
      <c r="E25" s="695" t="s">
        <v>655</v>
      </c>
      <c r="F25" s="662">
        <v>630</v>
      </c>
      <c r="G25" s="662" t="s">
        <v>654</v>
      </c>
      <c r="H25" s="662" t="s">
        <v>593</v>
      </c>
    </row>
    <row r="26" spans="1:8" s="659" customFormat="1" ht="15" customHeight="1">
      <c r="A26" s="661" t="s">
        <v>653</v>
      </c>
      <c r="B26" s="664">
        <v>132</v>
      </c>
      <c r="C26" s="692" t="s">
        <v>652</v>
      </c>
      <c r="D26" s="697" t="s">
        <v>593</v>
      </c>
      <c r="E26" s="695" t="s">
        <v>649</v>
      </c>
      <c r="F26" s="662">
        <v>500</v>
      </c>
      <c r="G26" s="662" t="s">
        <v>651</v>
      </c>
      <c r="H26" s="662" t="s">
        <v>593</v>
      </c>
    </row>
    <row r="27" spans="1:8" s="659" customFormat="1" ht="15" customHeight="1">
      <c r="A27" s="661" t="s">
        <v>650</v>
      </c>
      <c r="B27" s="664" t="s">
        <v>598</v>
      </c>
      <c r="C27" s="692" t="s">
        <v>452</v>
      </c>
      <c r="D27" s="696">
        <f>'[1]1Д'!D27*1.017</f>
        <v>45503.376749999996</v>
      </c>
      <c r="E27" s="695" t="s">
        <v>649</v>
      </c>
      <c r="F27" s="662">
        <v>500</v>
      </c>
      <c r="G27" s="662" t="s">
        <v>634</v>
      </c>
      <c r="H27" s="662" t="s">
        <v>593</v>
      </c>
    </row>
    <row r="28" spans="1:8" s="659" customFormat="1" ht="15" customHeight="1">
      <c r="A28" s="661" t="s">
        <v>648</v>
      </c>
      <c r="B28" s="664">
        <v>75</v>
      </c>
      <c r="C28" s="692" t="s">
        <v>647</v>
      </c>
      <c r="D28" s="696">
        <f>'[1]1Д'!D28*1.017</f>
        <v>149154.364125</v>
      </c>
      <c r="E28" s="695" t="s">
        <v>644</v>
      </c>
      <c r="F28" s="662">
        <v>400</v>
      </c>
      <c r="G28" s="662" t="s">
        <v>627</v>
      </c>
      <c r="H28" s="662" t="s">
        <v>593</v>
      </c>
    </row>
    <row r="29" spans="1:8" s="659" customFormat="1" ht="15" customHeight="1">
      <c r="A29" s="661" t="s">
        <v>646</v>
      </c>
      <c r="B29" s="664">
        <v>55</v>
      </c>
      <c r="C29" s="692" t="s">
        <v>645</v>
      </c>
      <c r="D29" s="696">
        <f>'[1]1Д'!D29*1.017</f>
        <v>116683.588125</v>
      </c>
      <c r="E29" s="695" t="s">
        <v>644</v>
      </c>
      <c r="F29" s="662">
        <v>400</v>
      </c>
      <c r="G29" s="662" t="s">
        <v>596</v>
      </c>
      <c r="H29" s="662" t="s">
        <v>593</v>
      </c>
    </row>
    <row r="30" spans="1:8" s="659" customFormat="1" ht="15" customHeight="1">
      <c r="A30" s="665" t="s">
        <v>643</v>
      </c>
      <c r="B30" s="662">
        <v>45</v>
      </c>
      <c r="C30" s="691" t="s">
        <v>642</v>
      </c>
      <c r="D30" s="696">
        <f>'[1]1Д'!D30*1.017</f>
        <v>108169.26412499999</v>
      </c>
      <c r="E30" s="694" t="s">
        <v>641</v>
      </c>
      <c r="F30" s="662" t="s">
        <v>598</v>
      </c>
      <c r="G30" s="662" t="s">
        <v>452</v>
      </c>
      <c r="H30" s="662" t="s">
        <v>593</v>
      </c>
    </row>
    <row r="31" spans="1:8" s="659" customFormat="1" ht="15" customHeight="1">
      <c r="A31" s="661" t="s">
        <v>640</v>
      </c>
      <c r="B31" s="662" t="s">
        <v>598</v>
      </c>
      <c r="C31" s="691" t="s">
        <v>452</v>
      </c>
      <c r="D31" s="696">
        <f>'[1]1Д'!D31*1.017</f>
        <v>46058.658749999995</v>
      </c>
      <c r="E31" s="695" t="s">
        <v>637</v>
      </c>
      <c r="F31" s="662">
        <v>630</v>
      </c>
      <c r="G31" s="662" t="s">
        <v>639</v>
      </c>
      <c r="H31" s="662" t="s">
        <v>593</v>
      </c>
    </row>
    <row r="32" spans="1:8" s="659" customFormat="1" ht="15" customHeight="1">
      <c r="A32" s="665" t="s">
        <v>630</v>
      </c>
      <c r="B32" s="662">
        <v>110</v>
      </c>
      <c r="C32" s="691" t="s">
        <v>638</v>
      </c>
      <c r="D32" s="696">
        <f>'[1]1Д'!D32*1.017</f>
        <v>186161.59574999998</v>
      </c>
      <c r="E32" s="695" t="s">
        <v>637</v>
      </c>
      <c r="F32" s="662">
        <v>160</v>
      </c>
      <c r="G32" s="662" t="s">
        <v>636</v>
      </c>
      <c r="H32" s="662" t="s">
        <v>593</v>
      </c>
    </row>
    <row r="33" spans="1:8" s="659" customFormat="1" ht="15" customHeight="1">
      <c r="A33" s="665" t="s">
        <v>630</v>
      </c>
      <c r="B33" s="662">
        <v>110</v>
      </c>
      <c r="C33" s="691" t="s">
        <v>635</v>
      </c>
      <c r="D33" s="696">
        <f>'[1]1Д'!D33*1.017</f>
        <v>173692.54012499997</v>
      </c>
      <c r="E33" s="695" t="s">
        <v>632</v>
      </c>
      <c r="F33" s="662">
        <v>500</v>
      </c>
      <c r="G33" s="662" t="s">
        <v>634</v>
      </c>
      <c r="H33" s="662" t="s">
        <v>593</v>
      </c>
    </row>
    <row r="34" spans="1:8" s="659" customFormat="1" ht="15" customHeight="1">
      <c r="A34" s="665" t="s">
        <v>630</v>
      </c>
      <c r="B34" s="662">
        <v>90</v>
      </c>
      <c r="C34" s="691" t="s">
        <v>633</v>
      </c>
      <c r="D34" s="696">
        <f>'[1]1Д'!D34*1.017</f>
        <v>144887.286375</v>
      </c>
      <c r="E34" s="695" t="s">
        <v>632</v>
      </c>
      <c r="F34" s="662">
        <v>132</v>
      </c>
      <c r="G34" s="662" t="s">
        <v>631</v>
      </c>
      <c r="H34" s="662" t="s">
        <v>593</v>
      </c>
    </row>
    <row r="35" spans="1:8" s="659" customFormat="1" ht="15" customHeight="1">
      <c r="A35" s="665" t="s">
        <v>630</v>
      </c>
      <c r="B35" s="662">
        <v>90</v>
      </c>
      <c r="C35" s="691" t="s">
        <v>629</v>
      </c>
      <c r="D35" s="696">
        <f>'[1]1Д'!D35*1.017</f>
        <v>159030.451125</v>
      </c>
      <c r="E35" s="695" t="s">
        <v>624</v>
      </c>
      <c r="F35" s="662">
        <v>400</v>
      </c>
      <c r="G35" s="662" t="s">
        <v>596</v>
      </c>
      <c r="H35" s="662" t="s">
        <v>593</v>
      </c>
    </row>
    <row r="36" spans="1:8" s="659" customFormat="1" ht="15" customHeight="1">
      <c r="A36" s="661" t="s">
        <v>628</v>
      </c>
      <c r="B36" s="662" t="s">
        <v>598</v>
      </c>
      <c r="C36" s="691" t="s">
        <v>452</v>
      </c>
      <c r="D36" s="696">
        <f>'[1]1Д'!D36*1.017</f>
        <v>103831.12349999999</v>
      </c>
      <c r="E36" s="695" t="s">
        <v>624</v>
      </c>
      <c r="F36" s="662">
        <v>400</v>
      </c>
      <c r="G36" s="662" t="s">
        <v>627</v>
      </c>
      <c r="H36" s="662" t="s">
        <v>593</v>
      </c>
    </row>
    <row r="37" spans="1:8" s="659" customFormat="1" ht="15" customHeight="1">
      <c r="A37" s="661" t="s">
        <v>626</v>
      </c>
      <c r="B37" s="664">
        <v>160</v>
      </c>
      <c r="C37" s="692" t="s">
        <v>625</v>
      </c>
      <c r="D37" s="696">
        <f>'[1]1Д'!D37*1.017</f>
        <v>318326.97487499996</v>
      </c>
      <c r="E37" s="695" t="s">
        <v>624</v>
      </c>
      <c r="F37" s="662">
        <v>110</v>
      </c>
      <c r="G37" s="662" t="s">
        <v>623</v>
      </c>
      <c r="H37" s="662" t="s">
        <v>593</v>
      </c>
    </row>
    <row r="38" spans="1:8" s="659" customFormat="1" ht="15" customHeight="1">
      <c r="A38" s="665" t="s">
        <v>622</v>
      </c>
      <c r="B38" s="662">
        <v>132</v>
      </c>
      <c r="C38" s="691" t="s">
        <v>602</v>
      </c>
      <c r="D38" s="696">
        <f>'[1]1Д'!D38*1.017</f>
        <v>274945.56862499996</v>
      </c>
      <c r="E38" s="695" t="s">
        <v>621</v>
      </c>
      <c r="F38" s="662" t="s">
        <v>452</v>
      </c>
      <c r="G38" s="662" t="s">
        <v>452</v>
      </c>
      <c r="H38" s="662" t="s">
        <v>593</v>
      </c>
    </row>
    <row r="39" spans="1:8" s="659" customFormat="1" ht="15" customHeight="1">
      <c r="A39" s="665" t="s">
        <v>617</v>
      </c>
      <c r="B39" s="662">
        <v>110</v>
      </c>
      <c r="C39" s="691" t="s">
        <v>620</v>
      </c>
      <c r="D39" s="696">
        <f>'[1]1Д'!D39*1.017</f>
        <v>255872.6235</v>
      </c>
      <c r="E39" s="695" t="s">
        <v>619</v>
      </c>
      <c r="F39" s="662">
        <v>55</v>
      </c>
      <c r="G39" s="662" t="s">
        <v>618</v>
      </c>
      <c r="H39" s="662" t="s">
        <v>593</v>
      </c>
    </row>
    <row r="40" spans="1:8" s="659" customFormat="1" ht="15" customHeight="1">
      <c r="A40" s="665" t="s">
        <v>617</v>
      </c>
      <c r="B40" s="662">
        <v>110</v>
      </c>
      <c r="C40" s="691" t="s">
        <v>616</v>
      </c>
      <c r="D40" s="696">
        <f>'[1]1Д'!D40*1.017</f>
        <v>244099.32299999997</v>
      </c>
      <c r="E40" s="695" t="s">
        <v>614</v>
      </c>
      <c r="F40" s="662" t="s">
        <v>452</v>
      </c>
      <c r="G40" s="662" t="s">
        <v>452</v>
      </c>
      <c r="H40" s="662" t="s">
        <v>593</v>
      </c>
    </row>
    <row r="41" spans="1:8" s="659" customFormat="1" ht="15" customHeight="1">
      <c r="A41" s="661" t="s">
        <v>615</v>
      </c>
      <c r="B41" s="662" t="s">
        <v>598</v>
      </c>
      <c r="C41" s="691" t="s">
        <v>452</v>
      </c>
      <c r="D41" s="696">
        <f>'[1]1Д'!D41*1.017</f>
        <v>122828.04787499999</v>
      </c>
      <c r="E41" s="695" t="s">
        <v>614</v>
      </c>
      <c r="F41" s="662">
        <v>90</v>
      </c>
      <c r="G41" s="662" t="s">
        <v>613</v>
      </c>
      <c r="H41" s="662" t="s">
        <v>593</v>
      </c>
    </row>
    <row r="42" spans="1:8" s="659" customFormat="1" ht="15" customHeight="1">
      <c r="A42" s="665" t="s">
        <v>611</v>
      </c>
      <c r="B42" s="662">
        <v>315</v>
      </c>
      <c r="C42" s="691" t="s">
        <v>612</v>
      </c>
      <c r="D42" s="690" t="s">
        <v>593</v>
      </c>
      <c r="E42" s="695" t="s">
        <v>610</v>
      </c>
      <c r="F42" s="662" t="s">
        <v>452</v>
      </c>
      <c r="G42" s="662" t="s">
        <v>452</v>
      </c>
      <c r="H42" s="662" t="s">
        <v>593</v>
      </c>
    </row>
    <row r="43" spans="1:8" s="659" customFormat="1" ht="15" customHeight="1">
      <c r="A43" s="665" t="s">
        <v>611</v>
      </c>
      <c r="B43" s="662">
        <v>250</v>
      </c>
      <c r="C43" s="691" t="s">
        <v>594</v>
      </c>
      <c r="D43" s="696">
        <f>'[1]1Д'!D43*1.017</f>
        <v>478137.46499999997</v>
      </c>
      <c r="E43" s="695" t="s">
        <v>610</v>
      </c>
      <c r="F43" s="662">
        <v>200</v>
      </c>
      <c r="G43" s="662" t="s">
        <v>609</v>
      </c>
      <c r="H43" s="662" t="s">
        <v>593</v>
      </c>
    </row>
    <row r="44" spans="1:8" s="659" customFormat="1" ht="15" customHeight="1">
      <c r="A44" s="665" t="s">
        <v>605</v>
      </c>
      <c r="B44" s="662">
        <v>75</v>
      </c>
      <c r="C44" s="691" t="s">
        <v>608</v>
      </c>
      <c r="D44" s="696">
        <f>'[1]1Д'!D44*1.017</f>
        <v>268538.3415</v>
      </c>
      <c r="E44" s="695" t="s">
        <v>607</v>
      </c>
      <c r="F44" s="662">
        <v>160</v>
      </c>
      <c r="G44" s="662" t="s">
        <v>606</v>
      </c>
      <c r="H44" s="662" t="s">
        <v>593</v>
      </c>
    </row>
    <row r="45" spans="1:8" s="659" customFormat="1" ht="15" customHeight="1">
      <c r="A45" s="665" t="s">
        <v>605</v>
      </c>
      <c r="B45" s="662">
        <v>75</v>
      </c>
      <c r="C45" s="691" t="s">
        <v>604</v>
      </c>
      <c r="D45" s="696">
        <f>'[1]1Д'!D45*1.017</f>
        <v>264504.28387499996</v>
      </c>
      <c r="E45" s="695" t="s">
        <v>603</v>
      </c>
      <c r="F45" s="662">
        <v>132</v>
      </c>
      <c r="G45" s="662" t="s">
        <v>602</v>
      </c>
      <c r="H45" s="662" t="s">
        <v>593</v>
      </c>
    </row>
    <row r="46" spans="1:8" s="659" customFormat="1" ht="15" customHeight="1">
      <c r="A46" s="661" t="s">
        <v>601</v>
      </c>
      <c r="B46" s="664">
        <v>55</v>
      </c>
      <c r="C46" s="692" t="s">
        <v>600</v>
      </c>
      <c r="D46" s="696">
        <f>'[1]1Д'!D46*1.017</f>
        <v>233671.25924999997</v>
      </c>
      <c r="E46" s="695" t="s">
        <v>597</v>
      </c>
      <c r="F46" s="662" t="s">
        <v>452</v>
      </c>
      <c r="G46" s="662" t="s">
        <v>452</v>
      </c>
      <c r="H46" s="662" t="s">
        <v>593</v>
      </c>
    </row>
    <row r="47" spans="1:8" s="659" customFormat="1" ht="15" customHeight="1">
      <c r="A47" s="667" t="s">
        <v>599</v>
      </c>
      <c r="B47" s="662" t="s">
        <v>598</v>
      </c>
      <c r="C47" s="691"/>
      <c r="D47" s="690" t="s">
        <v>593</v>
      </c>
      <c r="E47" s="695" t="s">
        <v>597</v>
      </c>
      <c r="F47" s="662">
        <v>400</v>
      </c>
      <c r="G47" s="662" t="s">
        <v>596</v>
      </c>
      <c r="H47" s="662" t="s">
        <v>593</v>
      </c>
    </row>
    <row r="48" spans="1:8" s="659" customFormat="1" ht="15" customHeight="1">
      <c r="A48" s="667" t="s">
        <v>595</v>
      </c>
      <c r="B48" s="668">
        <v>250</v>
      </c>
      <c r="C48" s="693" t="s">
        <v>594</v>
      </c>
      <c r="D48" s="690" t="s">
        <v>593</v>
      </c>
      <c r="E48" s="669"/>
      <c r="F48" s="655"/>
      <c r="G48" s="655"/>
      <c r="H48" s="655"/>
    </row>
    <row r="49" spans="5:8" s="659" customFormat="1" ht="15" customHeight="1">
      <c r="E49" s="669"/>
      <c r="F49" s="655"/>
      <c r="G49" s="655"/>
      <c r="H49" s="655"/>
    </row>
    <row r="50" spans="1:8" s="659" customFormat="1" ht="15" customHeight="1">
      <c r="A50" s="670"/>
      <c r="B50" s="655"/>
      <c r="C50" s="655"/>
      <c r="D50" s="655"/>
      <c r="E50" s="669"/>
      <c r="F50" s="655"/>
      <c r="G50" s="655"/>
      <c r="H50" s="655"/>
    </row>
    <row r="51" spans="1:8" s="659" customFormat="1" ht="15" customHeight="1">
      <c r="A51" s="670"/>
      <c r="B51" s="655"/>
      <c r="C51" s="655"/>
      <c r="D51" s="655"/>
      <c r="E51" s="669"/>
      <c r="F51" s="655"/>
      <c r="G51" s="655"/>
      <c r="H51" s="655"/>
    </row>
    <row r="52" spans="1:8" s="659" customFormat="1" ht="15" customHeight="1">
      <c r="A52" s="670"/>
      <c r="B52" s="655"/>
      <c r="C52" s="655"/>
      <c r="D52" s="655"/>
      <c r="E52" s="669"/>
      <c r="F52" s="655"/>
      <c r="G52" s="655"/>
      <c r="H52" s="655"/>
    </row>
    <row r="53" spans="1:8" s="659" customFormat="1" ht="15" customHeight="1">
      <c r="A53" s="670"/>
      <c r="B53" s="655"/>
      <c r="C53" s="655"/>
      <c r="D53" s="655"/>
      <c r="E53" s="669"/>
      <c r="F53" s="655"/>
      <c r="G53" s="655"/>
      <c r="H53" s="655"/>
    </row>
    <row r="54" spans="1:8" s="659" customFormat="1" ht="15" customHeight="1">
      <c r="A54" s="670"/>
      <c r="B54" s="655"/>
      <c r="C54" s="655"/>
      <c r="D54" s="655"/>
      <c r="E54" s="669"/>
      <c r="F54" s="655"/>
      <c r="G54" s="655"/>
      <c r="H54" s="655"/>
    </row>
    <row r="55" spans="1:8" s="659" customFormat="1" ht="15" customHeight="1">
      <c r="A55" s="670"/>
      <c r="B55" s="655"/>
      <c r="C55" s="655"/>
      <c r="D55" s="655"/>
      <c r="E55" s="669"/>
      <c r="F55" s="655"/>
      <c r="G55" s="655"/>
      <c r="H55" s="655"/>
    </row>
    <row r="56" spans="1:8" s="659" customFormat="1" ht="15" customHeight="1">
      <c r="A56" s="670"/>
      <c r="B56" s="655"/>
      <c r="C56" s="655"/>
      <c r="D56" s="655"/>
      <c r="E56" s="669"/>
      <c r="F56" s="655"/>
      <c r="G56" s="655"/>
      <c r="H56" s="655"/>
    </row>
  </sheetData>
  <sheetProtection/>
  <mergeCells count="11">
    <mergeCell ref="A1:H1"/>
    <mergeCell ref="A2:H2"/>
    <mergeCell ref="E4:E5"/>
    <mergeCell ref="A4:A5"/>
    <mergeCell ref="D4:D5"/>
    <mergeCell ref="B4:B5"/>
    <mergeCell ref="C4:C5"/>
    <mergeCell ref="H4:H5"/>
    <mergeCell ref="F4:F5"/>
    <mergeCell ref="G4:G5"/>
    <mergeCell ref="A3:H3"/>
  </mergeCells>
  <printOptions horizontalCentered="1"/>
  <pageMargins left="0.15748031496062992" right="0.15748031496062992" top="0.11811023622047245" bottom="0.11811023622047245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="115" zoomScaleSheetLayoutView="115" zoomScalePageLayoutView="0" workbookViewId="0" topLeftCell="A102">
      <selection activeCell="C6" sqref="C6"/>
    </sheetView>
  </sheetViews>
  <sheetFormatPr defaultColWidth="9.140625" defaultRowHeight="12.75"/>
  <cols>
    <col min="1" max="1" width="32.57421875" style="654" customWidth="1"/>
    <col min="2" max="2" width="14.421875" style="648" customWidth="1"/>
    <col min="3" max="3" width="17.8515625" style="648" customWidth="1"/>
    <col min="4" max="4" width="19.140625" style="648" customWidth="1"/>
    <col min="5" max="16384" width="9.140625" style="648" customWidth="1"/>
  </cols>
  <sheetData>
    <row r="1" spans="1:6" ht="18">
      <c r="A1" s="1063" t="s">
        <v>981</v>
      </c>
      <c r="B1" s="1063"/>
      <c r="C1" s="1063"/>
      <c r="D1" s="1063"/>
      <c r="E1" s="642"/>
      <c r="F1" s="642"/>
    </row>
    <row r="2" spans="1:6" ht="15">
      <c r="A2" s="1066" t="s">
        <v>22</v>
      </c>
      <c r="B2" s="1066"/>
      <c r="C2" s="1066"/>
      <c r="D2" s="1066"/>
      <c r="E2" s="644"/>
      <c r="F2" s="644"/>
    </row>
    <row r="3" spans="1:8" ht="15.75" customHeight="1" thickBot="1">
      <c r="A3" s="991" t="s">
        <v>983</v>
      </c>
      <c r="B3" s="991"/>
      <c r="C3" s="991"/>
      <c r="D3" s="991"/>
      <c r="E3" s="58"/>
      <c r="F3" s="58"/>
      <c r="G3" s="58"/>
      <c r="H3" s="58"/>
    </row>
    <row r="4" spans="1:4" ht="13.5" customHeight="1" hidden="1">
      <c r="A4" s="1078"/>
      <c r="B4" s="1079"/>
      <c r="C4" s="649"/>
      <c r="D4" s="650"/>
    </row>
    <row r="5" spans="1:8" ht="24.75" customHeight="1" hidden="1" thickBot="1">
      <c r="A5" s="1074" t="s">
        <v>836</v>
      </c>
      <c r="B5" s="1075"/>
      <c r="C5" s="1075"/>
      <c r="D5" s="1075"/>
      <c r="E5" s="124"/>
      <c r="F5" s="124"/>
      <c r="G5" s="124"/>
      <c r="H5" s="124"/>
    </row>
    <row r="6" spans="1:4" ht="15.75" thickBot="1">
      <c r="A6" s="123" t="s">
        <v>592</v>
      </c>
      <c r="B6" s="122" t="s">
        <v>591</v>
      </c>
      <c r="C6" s="121" t="s">
        <v>590</v>
      </c>
      <c r="D6" s="698" t="s">
        <v>267</v>
      </c>
    </row>
    <row r="7" spans="1:4" ht="15">
      <c r="A7" s="116" t="s">
        <v>835</v>
      </c>
      <c r="B7" s="115">
        <v>0</v>
      </c>
      <c r="C7" s="114">
        <v>0</v>
      </c>
      <c r="D7" s="700">
        <f>'[1]СМ '!D7*1.06</f>
        <v>14162.8084</v>
      </c>
    </row>
    <row r="8" spans="1:4" ht="15">
      <c r="A8" s="116" t="s">
        <v>834</v>
      </c>
      <c r="B8" s="115">
        <v>5.5</v>
      </c>
      <c r="C8" s="114" t="s">
        <v>553</v>
      </c>
      <c r="D8" s="701">
        <f>'[1]СМ '!D8*1.06</f>
        <v>28040.784200000006</v>
      </c>
    </row>
    <row r="9" spans="1:4" ht="15">
      <c r="A9" s="116" t="s">
        <v>834</v>
      </c>
      <c r="B9" s="115" t="s">
        <v>580</v>
      </c>
      <c r="C9" s="114" t="s">
        <v>578</v>
      </c>
      <c r="D9" s="701">
        <f>'[1]СМ '!D9*1.06</f>
        <v>24481.2724</v>
      </c>
    </row>
    <row r="10" spans="1:4" ht="15">
      <c r="A10" s="116" t="s">
        <v>833</v>
      </c>
      <c r="B10" s="115" t="s">
        <v>823</v>
      </c>
      <c r="C10" s="114" t="s">
        <v>822</v>
      </c>
      <c r="D10" s="701">
        <f>'[1]СМ '!D10*1.06</f>
        <v>23745.007</v>
      </c>
    </row>
    <row r="11" spans="1:4" ht="15">
      <c r="A11" s="119" t="s">
        <v>832</v>
      </c>
      <c r="B11" s="118" t="s">
        <v>823</v>
      </c>
      <c r="C11" s="117" t="s">
        <v>822</v>
      </c>
      <c r="D11" s="702">
        <f>'[1]СМ '!D11*1.06</f>
        <v>23745.007</v>
      </c>
    </row>
    <row r="12" spans="1:4" ht="15">
      <c r="A12" s="116" t="s">
        <v>831</v>
      </c>
      <c r="B12" s="115">
        <v>0</v>
      </c>
      <c r="C12" s="114">
        <v>0</v>
      </c>
      <c r="D12" s="700">
        <f>'[1]СМ '!D12*1.06</f>
        <v>14162.8084</v>
      </c>
    </row>
    <row r="13" spans="1:4" ht="15">
      <c r="A13" s="116" t="s">
        <v>830</v>
      </c>
      <c r="B13" s="115" t="s">
        <v>148</v>
      </c>
      <c r="C13" s="114" t="s">
        <v>829</v>
      </c>
      <c r="D13" s="701">
        <f>'[1]СМ '!D13*1.06</f>
        <v>44347.8984</v>
      </c>
    </row>
    <row r="14" spans="1:4" ht="15">
      <c r="A14" s="119" t="s">
        <v>828</v>
      </c>
      <c r="B14" s="118" t="s">
        <v>794</v>
      </c>
      <c r="C14" s="117" t="s">
        <v>767</v>
      </c>
      <c r="D14" s="702">
        <f>'[1]СМ '!D14*1.06</f>
        <v>32454.7938</v>
      </c>
    </row>
    <row r="15" spans="1:4" ht="15">
      <c r="A15" s="116" t="s">
        <v>827</v>
      </c>
      <c r="B15" s="115">
        <v>0</v>
      </c>
      <c r="C15" s="114">
        <v>0</v>
      </c>
      <c r="D15" s="700">
        <f>'[1]СМ '!D15*1.06</f>
        <v>14961.772800000002</v>
      </c>
    </row>
    <row r="16" spans="1:4" ht="15">
      <c r="A16" s="116" t="s">
        <v>826</v>
      </c>
      <c r="B16" s="115" t="s">
        <v>554</v>
      </c>
      <c r="C16" s="114" t="s">
        <v>553</v>
      </c>
      <c r="D16" s="701">
        <f>'[1]СМ '!D16*1.06</f>
        <v>29439.867600000005</v>
      </c>
    </row>
    <row r="17" spans="1:4" ht="15">
      <c r="A17" s="116" t="s">
        <v>825</v>
      </c>
      <c r="B17" s="115" t="s">
        <v>823</v>
      </c>
      <c r="C17" s="114" t="s">
        <v>822</v>
      </c>
      <c r="D17" s="701">
        <f>'[1]СМ '!D17*1.06</f>
        <v>25144.0904</v>
      </c>
    </row>
    <row r="18" spans="1:4" ht="15">
      <c r="A18" s="119" t="s">
        <v>824</v>
      </c>
      <c r="B18" s="118" t="s">
        <v>823</v>
      </c>
      <c r="C18" s="117" t="s">
        <v>822</v>
      </c>
      <c r="D18" s="702">
        <f>'[1]СМ '!D18*1.06</f>
        <v>25144.0904</v>
      </c>
    </row>
    <row r="19" spans="1:4" ht="15">
      <c r="A19" s="116" t="s">
        <v>821</v>
      </c>
      <c r="B19" s="115">
        <v>0</v>
      </c>
      <c r="C19" s="114">
        <v>0</v>
      </c>
      <c r="D19" s="700">
        <f>'[1]СМ '!D19*1.06</f>
        <v>14961.772800000002</v>
      </c>
    </row>
    <row r="20" spans="1:4" ht="15">
      <c r="A20" s="116" t="s">
        <v>820</v>
      </c>
      <c r="B20" s="115" t="s">
        <v>801</v>
      </c>
      <c r="C20" s="114" t="s">
        <v>819</v>
      </c>
      <c r="D20" s="701">
        <f>'[1]СМ '!D20*1.06</f>
        <v>68775.42880000001</v>
      </c>
    </row>
    <row r="21" spans="1:4" ht="15">
      <c r="A21" s="119" t="s">
        <v>818</v>
      </c>
      <c r="B21" s="118" t="s">
        <v>797</v>
      </c>
      <c r="C21" s="117" t="s">
        <v>817</v>
      </c>
      <c r="D21" s="702">
        <f>'[1]СМ '!D21*1.06</f>
        <v>54085.948800000006</v>
      </c>
    </row>
    <row r="22" spans="1:4" ht="15">
      <c r="A22" s="116" t="s">
        <v>816</v>
      </c>
      <c r="B22" s="115">
        <v>0</v>
      </c>
      <c r="C22" s="114">
        <v>0</v>
      </c>
      <c r="D22" s="700">
        <f>'[1]СМ '!D22*1.06</f>
        <v>18302.7338</v>
      </c>
    </row>
    <row r="23" spans="1:4" ht="15">
      <c r="A23" s="119" t="s">
        <v>816</v>
      </c>
      <c r="B23" s="118" t="s">
        <v>815</v>
      </c>
      <c r="C23" s="117" t="s">
        <v>642</v>
      </c>
      <c r="D23" s="702">
        <f>'[1]СМ '!D23*1.06</f>
        <v>82524.4238</v>
      </c>
    </row>
    <row r="24" spans="1:4" ht="15">
      <c r="A24" s="116" t="s">
        <v>814</v>
      </c>
      <c r="B24" s="115">
        <v>0</v>
      </c>
      <c r="C24" s="114">
        <v>0</v>
      </c>
      <c r="D24" s="700">
        <f>'[1]СМ '!D24*1.06</f>
        <v>18302.7338</v>
      </c>
    </row>
    <row r="25" spans="1:4" ht="15">
      <c r="A25" s="116" t="s">
        <v>813</v>
      </c>
      <c r="B25" s="115" t="s">
        <v>573</v>
      </c>
      <c r="C25" s="114" t="s">
        <v>571</v>
      </c>
      <c r="D25" s="701">
        <f>'[1]СМ '!D25*1.06</f>
        <v>35156.225</v>
      </c>
    </row>
    <row r="26" spans="1:4" ht="15">
      <c r="A26" s="116" t="s">
        <v>812</v>
      </c>
      <c r="B26" s="115" t="s">
        <v>554</v>
      </c>
      <c r="C26" s="114" t="s">
        <v>553</v>
      </c>
      <c r="D26" s="701">
        <f>'[1]СМ '!D26*1.06</f>
        <v>32702.007</v>
      </c>
    </row>
    <row r="27" spans="1:4" ht="15">
      <c r="A27" s="119" t="s">
        <v>811</v>
      </c>
      <c r="B27" s="118">
        <v>4</v>
      </c>
      <c r="C27" s="117" t="s">
        <v>578</v>
      </c>
      <c r="D27" s="702">
        <f>'[1]СМ '!D27*1.06</f>
        <v>29142.495200000005</v>
      </c>
    </row>
    <row r="28" spans="1:4" ht="15">
      <c r="A28" s="116" t="s">
        <v>810</v>
      </c>
      <c r="B28" s="115">
        <v>0</v>
      </c>
      <c r="C28" s="114">
        <v>0</v>
      </c>
      <c r="D28" s="700">
        <f>'[1]СМ '!D28*1.06</f>
        <v>25862.4418</v>
      </c>
    </row>
    <row r="29" spans="1:4" ht="15">
      <c r="A29" s="116" t="s">
        <v>809</v>
      </c>
      <c r="B29" s="115">
        <v>22</v>
      </c>
      <c r="C29" s="114" t="s">
        <v>567</v>
      </c>
      <c r="D29" s="701">
        <f>'[1]СМ '!D29*1.06</f>
        <v>65070.8136</v>
      </c>
    </row>
    <row r="30" spans="1:4" ht="15">
      <c r="A30" s="116" t="s">
        <v>808</v>
      </c>
      <c r="B30" s="120">
        <v>18.5</v>
      </c>
      <c r="C30" s="114" t="s">
        <v>568</v>
      </c>
      <c r="D30" s="701">
        <f>'[1]СМ '!D30*1.06</f>
        <v>59116.200000000004</v>
      </c>
    </row>
    <row r="31" spans="1:4" ht="15">
      <c r="A31" s="119" t="s">
        <v>807</v>
      </c>
      <c r="B31" s="118">
        <v>15</v>
      </c>
      <c r="C31" s="117" t="s">
        <v>804</v>
      </c>
      <c r="D31" s="702">
        <f>'[1]СМ '!D31*1.06</f>
        <v>55909.594000000005</v>
      </c>
    </row>
    <row r="32" spans="1:4" ht="15">
      <c r="A32" s="116" t="s">
        <v>806</v>
      </c>
      <c r="B32" s="115">
        <v>0</v>
      </c>
      <c r="C32" s="114">
        <v>0</v>
      </c>
      <c r="D32" s="700">
        <f>'[1]СМ '!D32*1.06</f>
        <v>24961.367600000005</v>
      </c>
    </row>
    <row r="33" spans="1:4" ht="15">
      <c r="A33" s="119" t="s">
        <v>805</v>
      </c>
      <c r="B33" s="118">
        <v>15</v>
      </c>
      <c r="C33" s="117" t="s">
        <v>804</v>
      </c>
      <c r="D33" s="702">
        <f>'[1]СМ '!D33*1.06</f>
        <v>55848.686400000006</v>
      </c>
    </row>
    <row r="34" spans="1:4" ht="15">
      <c r="A34" s="116" t="s">
        <v>803</v>
      </c>
      <c r="B34" s="115">
        <v>0</v>
      </c>
      <c r="C34" s="114">
        <v>0</v>
      </c>
      <c r="D34" s="700">
        <f>'[1]СМ '!D34*1.06</f>
        <v>31962.1588</v>
      </c>
    </row>
    <row r="35" spans="1:4" ht="15">
      <c r="A35" s="116" t="s">
        <v>802</v>
      </c>
      <c r="B35" s="115" t="s">
        <v>801</v>
      </c>
      <c r="C35" s="114" t="s">
        <v>436</v>
      </c>
      <c r="D35" s="701">
        <f>'[1]СМ '!D35*1.06</f>
        <v>89947.98540000002</v>
      </c>
    </row>
    <row r="36" spans="1:4" ht="15">
      <c r="A36" s="116" t="s">
        <v>800</v>
      </c>
      <c r="B36" s="115" t="s">
        <v>799</v>
      </c>
      <c r="C36" s="114" t="s">
        <v>566</v>
      </c>
      <c r="D36" s="701">
        <f>'[1]СМ '!D36*1.06</f>
        <v>80901.41540000001</v>
      </c>
    </row>
    <row r="37" spans="1:4" ht="15">
      <c r="A37" s="119" t="s">
        <v>798</v>
      </c>
      <c r="B37" s="118" t="s">
        <v>797</v>
      </c>
      <c r="C37" s="117" t="s">
        <v>567</v>
      </c>
      <c r="D37" s="702">
        <f>'[1]СМ '!D37*1.06</f>
        <v>72689.63780000001</v>
      </c>
    </row>
    <row r="38" spans="1:4" ht="15">
      <c r="A38" s="116" t="s">
        <v>796</v>
      </c>
      <c r="B38" s="115">
        <v>0</v>
      </c>
      <c r="C38" s="114">
        <v>0</v>
      </c>
      <c r="D38" s="700">
        <f>'[1]СМ '!D38*1.06</f>
        <v>31962.1588</v>
      </c>
    </row>
    <row r="39" spans="1:4" ht="15">
      <c r="A39" s="116" t="s">
        <v>795</v>
      </c>
      <c r="B39" s="115" t="s">
        <v>794</v>
      </c>
      <c r="C39" s="114" t="s">
        <v>793</v>
      </c>
      <c r="D39" s="701">
        <f>'[1]СМ '!D39*1.06</f>
        <v>62948.0046</v>
      </c>
    </row>
    <row r="40" spans="1:4" ht="15">
      <c r="A40" s="119" t="s">
        <v>792</v>
      </c>
      <c r="B40" s="118" t="s">
        <v>573</v>
      </c>
      <c r="C40" s="117" t="s">
        <v>734</v>
      </c>
      <c r="D40" s="702">
        <f>'[1]СМ '!D40*1.06</f>
        <v>53123.967000000004</v>
      </c>
    </row>
    <row r="41" spans="1:4" ht="15">
      <c r="A41" s="113" t="s">
        <v>791</v>
      </c>
      <c r="B41" s="112">
        <v>0</v>
      </c>
      <c r="C41" s="111">
        <v>0</v>
      </c>
      <c r="D41" s="700">
        <f>'[1]СМ '!D41*1.06</f>
        <v>47543.756</v>
      </c>
    </row>
    <row r="42" spans="1:4" ht="15">
      <c r="A42" s="119" t="s">
        <v>791</v>
      </c>
      <c r="B42" s="118">
        <v>55</v>
      </c>
      <c r="C42" s="117" t="s">
        <v>676</v>
      </c>
      <c r="D42" s="702">
        <f>'[1]СМ '!D42*1.06</f>
        <v>123920.095</v>
      </c>
    </row>
    <row r="43" spans="1:4" ht="15">
      <c r="A43" s="116" t="s">
        <v>790</v>
      </c>
      <c r="B43" s="115">
        <v>0</v>
      </c>
      <c r="C43" s="114">
        <v>0</v>
      </c>
      <c r="D43" s="700">
        <f>'[1]СМ '!D43*1.06</f>
        <v>46943.63700000001</v>
      </c>
    </row>
    <row r="44" spans="1:4" ht="15">
      <c r="A44" s="116" t="s">
        <v>789</v>
      </c>
      <c r="B44" s="115">
        <v>110</v>
      </c>
      <c r="C44" s="114" t="s">
        <v>620</v>
      </c>
      <c r="D44" s="702">
        <f>'[1]СМ '!D44*1.06</f>
        <v>208787.67</v>
      </c>
    </row>
    <row r="45" spans="1:4" ht="15">
      <c r="A45" s="113" t="s">
        <v>788</v>
      </c>
      <c r="B45" s="112">
        <v>0</v>
      </c>
      <c r="C45" s="111">
        <v>0</v>
      </c>
      <c r="D45" s="110" t="s">
        <v>982</v>
      </c>
    </row>
    <row r="46" spans="1:4" ht="15">
      <c r="A46" s="109" t="s">
        <v>788</v>
      </c>
      <c r="B46" s="108">
        <v>250</v>
      </c>
      <c r="C46" s="699" t="s">
        <v>712</v>
      </c>
      <c r="D46" s="107" t="s">
        <v>982</v>
      </c>
    </row>
    <row r="47" spans="1:4" ht="15">
      <c r="A47" s="651" t="s">
        <v>787</v>
      </c>
      <c r="B47" s="652">
        <v>1.1</v>
      </c>
      <c r="C47" s="653"/>
      <c r="D47" s="703">
        <f>'[1]СМ '!D47*1.06</f>
        <v>45519.474</v>
      </c>
    </row>
    <row r="48" spans="1:4" ht="15">
      <c r="A48" s="651" t="s">
        <v>786</v>
      </c>
      <c r="B48" s="652">
        <v>2.2</v>
      </c>
      <c r="C48" s="653"/>
      <c r="D48" s="702">
        <f>'[1]СМ '!D48*1.06</f>
        <v>49320.8248</v>
      </c>
    </row>
    <row r="49" spans="1:4" ht="15">
      <c r="A49" s="1076" t="s">
        <v>785</v>
      </c>
      <c r="B49" s="1077"/>
      <c r="C49" s="1077"/>
      <c r="D49" s="1077"/>
    </row>
    <row r="50" spans="1:4" ht="15">
      <c r="A50" s="106" t="s">
        <v>592</v>
      </c>
      <c r="B50" s="105" t="s">
        <v>591</v>
      </c>
      <c r="C50" s="105" t="s">
        <v>590</v>
      </c>
      <c r="D50" s="104" t="s">
        <v>267</v>
      </c>
    </row>
    <row r="51" spans="1:4" ht="15">
      <c r="A51" s="103" t="s">
        <v>784</v>
      </c>
      <c r="B51" s="95">
        <v>0</v>
      </c>
      <c r="C51" s="94"/>
      <c r="D51" s="700">
        <f>'[1]СМ '!D51*1.06</f>
        <v>22230.585000000003</v>
      </c>
    </row>
    <row r="52" spans="1:4" ht="15">
      <c r="A52" s="97" t="s">
        <v>783</v>
      </c>
      <c r="B52" s="92">
        <v>1.5</v>
      </c>
      <c r="C52" s="101" t="s">
        <v>782</v>
      </c>
      <c r="D52" s="701">
        <f>'[1]СМ '!D52*1.06</f>
        <v>26765.9275</v>
      </c>
    </row>
    <row r="53" spans="1:4" ht="15">
      <c r="A53" s="97" t="s">
        <v>781</v>
      </c>
      <c r="B53" s="92">
        <v>1.1</v>
      </c>
      <c r="C53" s="101" t="s">
        <v>780</v>
      </c>
      <c r="D53" s="701">
        <f>'[1]СМ '!D53*1.06</f>
        <v>26450.710000000003</v>
      </c>
    </row>
    <row r="54" spans="1:4" ht="15">
      <c r="A54" s="99" t="s">
        <v>779</v>
      </c>
      <c r="B54" s="89">
        <v>1.1</v>
      </c>
      <c r="C54" s="102" t="s">
        <v>778</v>
      </c>
      <c r="D54" s="702">
        <f>'[1]СМ '!D54*1.06</f>
        <v>26760.760000000002</v>
      </c>
    </row>
    <row r="55" spans="1:4" ht="15">
      <c r="A55" s="97" t="s">
        <v>777</v>
      </c>
      <c r="B55" s="92">
        <v>0</v>
      </c>
      <c r="C55" s="101"/>
      <c r="D55" s="700">
        <f>'[1]СМ '!D55*1.06</f>
        <v>23562.0775</v>
      </c>
    </row>
    <row r="56" spans="1:4" ht="15">
      <c r="A56" s="97" t="s">
        <v>777</v>
      </c>
      <c r="B56" s="92">
        <v>4</v>
      </c>
      <c r="C56" s="100" t="s">
        <v>776</v>
      </c>
      <c r="D56" s="701">
        <f>'[1]СМ '!D56*1.06</f>
        <v>30143.75</v>
      </c>
    </row>
    <row r="57" spans="1:4" ht="15">
      <c r="A57" s="97" t="s">
        <v>775</v>
      </c>
      <c r="B57" s="92">
        <v>3</v>
      </c>
      <c r="C57" s="100" t="s">
        <v>774</v>
      </c>
      <c r="D57" s="701">
        <f>'[1]СМ '!D57*1.06</f>
        <v>29096.47</v>
      </c>
    </row>
    <row r="58" spans="1:4" ht="15">
      <c r="A58" s="99" t="s">
        <v>773</v>
      </c>
      <c r="B58" s="89">
        <v>2.2</v>
      </c>
      <c r="C58" s="98" t="s">
        <v>772</v>
      </c>
      <c r="D58" s="702">
        <f>'[1]СМ '!D58*1.06</f>
        <v>28097.420000000002</v>
      </c>
    </row>
    <row r="59" spans="1:4" ht="15">
      <c r="A59" s="97" t="s">
        <v>771</v>
      </c>
      <c r="B59" s="92">
        <v>0</v>
      </c>
      <c r="C59" s="100"/>
      <c r="D59" s="700">
        <f>'[1]СМ '!D59*1.06</f>
        <v>24381.987500000003</v>
      </c>
    </row>
    <row r="60" spans="1:4" ht="15">
      <c r="A60" s="97" t="s">
        <v>771</v>
      </c>
      <c r="B60" s="92">
        <v>3</v>
      </c>
      <c r="C60" s="100" t="s">
        <v>389</v>
      </c>
      <c r="D60" s="701">
        <f>'[1]СМ '!D60*1.06</f>
        <v>30962.600000000002</v>
      </c>
    </row>
    <row r="61" spans="1:4" ht="15">
      <c r="A61" s="97" t="s">
        <v>770</v>
      </c>
      <c r="B61" s="92">
        <v>2.2</v>
      </c>
      <c r="C61" s="100" t="s">
        <v>759</v>
      </c>
      <c r="D61" s="701">
        <f>'[1]СМ '!D61*1.06</f>
        <v>29916.38</v>
      </c>
    </row>
    <row r="62" spans="1:4" ht="15">
      <c r="A62" s="99" t="s">
        <v>769</v>
      </c>
      <c r="B62" s="89">
        <v>1.5</v>
      </c>
      <c r="C62" s="98" t="s">
        <v>561</v>
      </c>
      <c r="D62" s="702">
        <f>'[1]СМ '!D62*1.06</f>
        <v>28917.33</v>
      </c>
    </row>
    <row r="63" spans="1:4" ht="15">
      <c r="A63" s="97" t="s">
        <v>768</v>
      </c>
      <c r="B63" s="92">
        <v>0</v>
      </c>
      <c r="C63" s="100"/>
      <c r="D63" s="700">
        <f>'[1]СМ '!D63*1.06</f>
        <v>24381.987500000003</v>
      </c>
    </row>
    <row r="64" spans="1:4" ht="15">
      <c r="A64" s="97" t="s">
        <v>768</v>
      </c>
      <c r="B64" s="92">
        <v>11</v>
      </c>
      <c r="C64" s="100" t="s">
        <v>767</v>
      </c>
      <c r="D64" s="701">
        <f>'[1]СМ '!D64*1.06</f>
        <v>38890.605</v>
      </c>
    </row>
    <row r="65" spans="1:4" ht="15">
      <c r="A65" s="97" t="s">
        <v>766</v>
      </c>
      <c r="B65" s="92">
        <v>7.5</v>
      </c>
      <c r="C65" s="100" t="s">
        <v>386</v>
      </c>
      <c r="D65" s="701">
        <f>'[1]СМ '!D65*1.06</f>
        <v>35021.87</v>
      </c>
    </row>
    <row r="66" spans="1:4" ht="15">
      <c r="A66" s="99" t="s">
        <v>765</v>
      </c>
      <c r="B66" s="89">
        <v>5.5</v>
      </c>
      <c r="C66" s="98" t="s">
        <v>764</v>
      </c>
      <c r="D66" s="702">
        <f>'[1]СМ '!D66*1.06</f>
        <v>31905.8675</v>
      </c>
    </row>
    <row r="67" spans="1:4" ht="15">
      <c r="A67" s="97" t="s">
        <v>763</v>
      </c>
      <c r="B67" s="92">
        <v>0</v>
      </c>
      <c r="C67" s="100"/>
      <c r="D67" s="700">
        <f>'[1]СМ '!D67*1.06</f>
        <v>22537.190000000002</v>
      </c>
    </row>
    <row r="68" spans="1:4" ht="15">
      <c r="A68" s="97" t="s">
        <v>763</v>
      </c>
      <c r="B68" s="92">
        <v>4</v>
      </c>
      <c r="C68" s="100" t="s">
        <v>762</v>
      </c>
      <c r="D68" s="701">
        <f>'[1]СМ '!D68*1.06</f>
        <v>29816.475000000002</v>
      </c>
    </row>
    <row r="69" spans="1:4" ht="15">
      <c r="A69" s="97" t="s">
        <v>761</v>
      </c>
      <c r="B69" s="92">
        <v>3</v>
      </c>
      <c r="C69" s="100" t="s">
        <v>389</v>
      </c>
      <c r="D69" s="701">
        <f>'[1]СМ '!D69*1.06</f>
        <v>29118.862500000003</v>
      </c>
    </row>
    <row r="70" spans="1:4" ht="15">
      <c r="A70" s="99" t="s">
        <v>760</v>
      </c>
      <c r="B70" s="89">
        <v>2.2</v>
      </c>
      <c r="C70" s="98" t="s">
        <v>759</v>
      </c>
      <c r="D70" s="702">
        <f>'[1]СМ '!D70*1.06</f>
        <v>28071.5825</v>
      </c>
    </row>
    <row r="71" spans="1:4" ht="15">
      <c r="A71" s="97" t="s">
        <v>758</v>
      </c>
      <c r="B71" s="92">
        <v>0</v>
      </c>
      <c r="C71" s="100"/>
      <c r="D71" s="700">
        <f>'[1]СМ '!D71*1.06</f>
        <v>30033.510000000002</v>
      </c>
    </row>
    <row r="72" spans="1:4" ht="15">
      <c r="A72" s="97" t="s">
        <v>757</v>
      </c>
      <c r="B72" s="92">
        <v>22</v>
      </c>
      <c r="C72" s="100" t="s">
        <v>740</v>
      </c>
      <c r="D72" s="701">
        <f>'[1]СМ '!D72*1.06</f>
        <v>63649.82</v>
      </c>
    </row>
    <row r="73" spans="1:4" ht="15">
      <c r="A73" s="97" t="s">
        <v>756</v>
      </c>
      <c r="B73" s="92">
        <v>18.5</v>
      </c>
      <c r="C73" s="100" t="s">
        <v>738</v>
      </c>
      <c r="D73" s="701">
        <f>'[1]СМ '!D73*1.06</f>
        <v>57960.402500000004</v>
      </c>
    </row>
    <row r="74" spans="1:4" ht="15">
      <c r="A74" s="99" t="s">
        <v>755</v>
      </c>
      <c r="B74" s="89">
        <v>15</v>
      </c>
      <c r="C74" s="98" t="s">
        <v>754</v>
      </c>
      <c r="D74" s="702">
        <f>'[1]СМ '!D74*1.06</f>
        <v>55772.8275</v>
      </c>
    </row>
    <row r="75" spans="1:4" ht="15">
      <c r="A75" s="97" t="s">
        <v>753</v>
      </c>
      <c r="B75" s="92">
        <v>0</v>
      </c>
      <c r="C75" s="100"/>
      <c r="D75" s="700">
        <f>'[1]СМ '!D75*1.06</f>
        <v>42309.7675</v>
      </c>
    </row>
    <row r="76" spans="1:4" ht="15">
      <c r="A76" s="97" t="s">
        <v>753</v>
      </c>
      <c r="B76" s="92">
        <v>30</v>
      </c>
      <c r="C76" s="100" t="s">
        <v>742</v>
      </c>
      <c r="D76" s="701">
        <f>'[1]СМ '!D76*1.06</f>
        <v>80104.8625</v>
      </c>
    </row>
    <row r="77" spans="1:4" ht="15">
      <c r="A77" s="97" t="s">
        <v>752</v>
      </c>
      <c r="B77" s="92">
        <v>22</v>
      </c>
      <c r="C77" s="100" t="s">
        <v>740</v>
      </c>
      <c r="D77" s="701">
        <f>'[1]СМ '!D77*1.06</f>
        <v>75943.3025</v>
      </c>
    </row>
    <row r="78" spans="1:4" ht="15">
      <c r="A78" s="99" t="s">
        <v>751</v>
      </c>
      <c r="B78" s="89">
        <v>18.5</v>
      </c>
      <c r="C78" s="98" t="s">
        <v>738</v>
      </c>
      <c r="D78" s="702">
        <f>'[1]СМ '!D78*1.06</f>
        <v>70253.88500000001</v>
      </c>
    </row>
    <row r="79" spans="1:4" ht="15">
      <c r="A79" s="97" t="s">
        <v>750</v>
      </c>
      <c r="B79" s="92">
        <v>0</v>
      </c>
      <c r="C79" s="100"/>
      <c r="D79" s="700">
        <f>'[1]СМ '!D79*1.06</f>
        <v>36895.950000000004</v>
      </c>
    </row>
    <row r="80" spans="1:4" ht="15">
      <c r="A80" s="97" t="s">
        <v>750</v>
      </c>
      <c r="B80" s="92">
        <v>11</v>
      </c>
      <c r="C80" s="100" t="s">
        <v>570</v>
      </c>
      <c r="D80" s="701">
        <f>'[1]СМ '!D80*1.06</f>
        <v>52639.600000000006</v>
      </c>
    </row>
    <row r="81" spans="1:4" ht="15">
      <c r="A81" s="97" t="s">
        <v>749</v>
      </c>
      <c r="B81" s="92">
        <v>7.5</v>
      </c>
      <c r="C81" s="100" t="s">
        <v>747</v>
      </c>
      <c r="D81" s="701">
        <f>'[1]СМ '!D81*1.06</f>
        <v>50133.3625</v>
      </c>
    </row>
    <row r="82" spans="1:4" ht="15">
      <c r="A82" s="99" t="s">
        <v>748</v>
      </c>
      <c r="B82" s="89">
        <v>7.5</v>
      </c>
      <c r="C82" s="98" t="s">
        <v>747</v>
      </c>
      <c r="D82" s="702">
        <f>'[1]СМ '!D82*1.06</f>
        <v>50133.3625</v>
      </c>
    </row>
    <row r="83" spans="1:4" ht="15">
      <c r="A83" s="97" t="s">
        <v>746</v>
      </c>
      <c r="B83" s="92">
        <v>0</v>
      </c>
      <c r="C83" s="100"/>
      <c r="D83" s="700">
        <f>'[1]СМ '!D83*1.06</f>
        <v>47534.11</v>
      </c>
    </row>
    <row r="84" spans="1:4" ht="15">
      <c r="A84" s="97" t="s">
        <v>746</v>
      </c>
      <c r="B84" s="92">
        <v>18.5</v>
      </c>
      <c r="C84" s="100" t="s">
        <v>568</v>
      </c>
      <c r="D84" s="701">
        <f>'[1]СМ '!D84*1.06</f>
        <v>75771.0525</v>
      </c>
    </row>
    <row r="85" spans="1:4" ht="15">
      <c r="A85" s="97" t="s">
        <v>745</v>
      </c>
      <c r="B85" s="92">
        <v>15</v>
      </c>
      <c r="C85" s="100" t="s">
        <v>409</v>
      </c>
      <c r="D85" s="701">
        <f>'[1]СМ '!D85*1.06</f>
        <v>72742.8975</v>
      </c>
    </row>
    <row r="86" spans="1:4" ht="15">
      <c r="A86" s="99" t="s">
        <v>744</v>
      </c>
      <c r="B86" s="89">
        <v>11</v>
      </c>
      <c r="C86" s="98" t="s">
        <v>570</v>
      </c>
      <c r="D86" s="702">
        <f>'[1]СМ '!D86*1.06</f>
        <v>62604.262500000004</v>
      </c>
    </row>
    <row r="87" spans="1:4" ht="15">
      <c r="A87" s="97" t="s">
        <v>743</v>
      </c>
      <c r="B87" s="92">
        <v>0</v>
      </c>
      <c r="C87" s="100"/>
      <c r="D87" s="700">
        <f>'[1]СМ '!D87*1.06</f>
        <v>29709.68</v>
      </c>
    </row>
    <row r="88" spans="1:4" ht="15">
      <c r="A88" s="97" t="s">
        <v>743</v>
      </c>
      <c r="B88" s="92">
        <v>30</v>
      </c>
      <c r="C88" s="100" t="s">
        <v>742</v>
      </c>
      <c r="D88" s="701">
        <f>'[1]СМ '!D88*1.06</f>
        <v>67504.77500000001</v>
      </c>
    </row>
    <row r="89" spans="1:4" ht="15">
      <c r="A89" s="97" t="s">
        <v>741</v>
      </c>
      <c r="B89" s="92">
        <v>22</v>
      </c>
      <c r="C89" s="100" t="s">
        <v>740</v>
      </c>
      <c r="D89" s="701">
        <f>'[1]СМ '!D89*1.06</f>
        <v>63343.215000000004</v>
      </c>
    </row>
    <row r="90" spans="1:4" ht="15">
      <c r="A90" s="99" t="s">
        <v>739</v>
      </c>
      <c r="B90" s="89">
        <v>18.5</v>
      </c>
      <c r="C90" s="98" t="s">
        <v>738</v>
      </c>
      <c r="D90" s="702">
        <f>'[1]СМ '!D90*1.06</f>
        <v>57653.7975</v>
      </c>
    </row>
    <row r="91" spans="1:4" ht="15">
      <c r="A91" s="97" t="s">
        <v>737</v>
      </c>
      <c r="B91" s="92">
        <v>0</v>
      </c>
      <c r="C91" s="100"/>
      <c r="D91" s="700">
        <f>'[1]СМ '!D91*1.06</f>
        <v>68123.1525</v>
      </c>
    </row>
    <row r="92" spans="1:4" ht="15">
      <c r="A92" s="97" t="s">
        <v>737</v>
      </c>
      <c r="B92" s="92">
        <v>11</v>
      </c>
      <c r="C92" s="100" t="s">
        <v>298</v>
      </c>
      <c r="D92" s="701">
        <f>'[1]СМ '!D92*1.06</f>
        <v>92784.185</v>
      </c>
    </row>
    <row r="93" spans="1:4" ht="15">
      <c r="A93" s="97" t="s">
        <v>736</v>
      </c>
      <c r="B93" s="92">
        <v>11</v>
      </c>
      <c r="C93" s="100" t="s">
        <v>298</v>
      </c>
      <c r="D93" s="701">
        <f>'[1]СМ '!D93*1.06</f>
        <v>92784.185</v>
      </c>
    </row>
    <row r="94" spans="1:4" ht="15">
      <c r="A94" s="99" t="s">
        <v>735</v>
      </c>
      <c r="B94" s="89">
        <v>7.5</v>
      </c>
      <c r="C94" s="98" t="s">
        <v>734</v>
      </c>
      <c r="D94" s="702">
        <f>'[1]СМ '!D94*1.06</f>
        <v>83503.35500000001</v>
      </c>
    </row>
    <row r="95" spans="1:4" ht="15">
      <c r="A95" s="97" t="s">
        <v>733</v>
      </c>
      <c r="B95" s="92">
        <v>0</v>
      </c>
      <c r="C95" s="100"/>
      <c r="D95" s="700">
        <f>'[1]СМ '!D95*1.06</f>
        <v>7885.6050000000005</v>
      </c>
    </row>
    <row r="96" spans="1:4" ht="15">
      <c r="A96" s="97" t="s">
        <v>733</v>
      </c>
      <c r="B96" s="92">
        <v>37</v>
      </c>
      <c r="C96" s="100" t="s">
        <v>436</v>
      </c>
      <c r="D96" s="701">
        <f>'[1]СМ '!D96*1.06</f>
        <v>128329.695</v>
      </c>
    </row>
    <row r="97" spans="1:4" ht="15">
      <c r="A97" s="97" t="s">
        <v>732</v>
      </c>
      <c r="B97" s="92">
        <v>30</v>
      </c>
      <c r="C97" s="100" t="s">
        <v>296</v>
      </c>
      <c r="D97" s="701">
        <f>'[1]СМ '!D97*1.06</f>
        <v>119784.37250000001</v>
      </c>
    </row>
    <row r="98" spans="1:4" ht="15">
      <c r="A98" s="99" t="s">
        <v>731</v>
      </c>
      <c r="B98" s="89">
        <v>22</v>
      </c>
      <c r="C98" s="98" t="s">
        <v>727</v>
      </c>
      <c r="D98" s="702">
        <f>'[1]СМ '!D98*1.06</f>
        <v>112026.23250000001</v>
      </c>
    </row>
    <row r="99" spans="1:4" ht="15">
      <c r="A99" s="97" t="s">
        <v>730</v>
      </c>
      <c r="B99" s="92">
        <v>0</v>
      </c>
      <c r="C99" s="100"/>
      <c r="D99" s="700">
        <f>'[1]СМ '!D99*1.06</f>
        <v>78163.60500000001</v>
      </c>
    </row>
    <row r="100" spans="1:4" ht="15">
      <c r="A100" s="97" t="s">
        <v>730</v>
      </c>
      <c r="B100" s="92">
        <v>37</v>
      </c>
      <c r="C100" s="100" t="s">
        <v>436</v>
      </c>
      <c r="D100" s="701">
        <f>'[1]СМ '!D100*1.06</f>
        <v>128329.695</v>
      </c>
    </row>
    <row r="101" spans="1:4" ht="15">
      <c r="A101" s="97" t="s">
        <v>729</v>
      </c>
      <c r="B101" s="92">
        <v>30</v>
      </c>
      <c r="C101" s="100" t="s">
        <v>296</v>
      </c>
      <c r="D101" s="701">
        <f>'[1]СМ '!D101*1.06</f>
        <v>119784.37250000001</v>
      </c>
    </row>
    <row r="102" spans="1:4" ht="15">
      <c r="A102" s="99" t="s">
        <v>728</v>
      </c>
      <c r="B102" s="89">
        <v>22</v>
      </c>
      <c r="C102" s="98" t="s">
        <v>727</v>
      </c>
      <c r="D102" s="702">
        <f>'[1]СМ '!D102*1.06</f>
        <v>112026.23250000001</v>
      </c>
    </row>
    <row r="103" spans="1:4" ht="15">
      <c r="A103" s="97" t="s">
        <v>726</v>
      </c>
      <c r="B103" s="92">
        <v>0</v>
      </c>
      <c r="C103" s="100"/>
      <c r="D103" s="700">
        <f>'[1]СМ '!D103*1.06</f>
        <v>132568.76750000002</v>
      </c>
    </row>
    <row r="104" spans="1:4" ht="15">
      <c r="A104" s="97" t="s">
        <v>725</v>
      </c>
      <c r="B104" s="92">
        <v>75</v>
      </c>
      <c r="C104" s="92" t="s">
        <v>724</v>
      </c>
      <c r="D104" s="701">
        <f>'[1]СМ '!D104*1.06</f>
        <v>275972.06</v>
      </c>
    </row>
    <row r="105" spans="1:4" ht="15">
      <c r="A105" s="97" t="s">
        <v>723</v>
      </c>
      <c r="B105" s="92">
        <v>55</v>
      </c>
      <c r="C105" s="92" t="s">
        <v>600</v>
      </c>
      <c r="D105" s="701">
        <f>'[1]СМ '!D105*1.06</f>
        <v>238009.8825</v>
      </c>
    </row>
    <row r="106" spans="1:4" ht="15">
      <c r="A106" s="99" t="s">
        <v>722</v>
      </c>
      <c r="B106" s="89">
        <v>45</v>
      </c>
      <c r="C106" s="89" t="s">
        <v>721</v>
      </c>
      <c r="D106" s="702">
        <f>'[1]СМ '!D106*1.06</f>
        <v>221868.33500000002</v>
      </c>
    </row>
    <row r="107" spans="1:4" ht="15">
      <c r="A107" s="97" t="s">
        <v>720</v>
      </c>
      <c r="B107" s="92">
        <v>0</v>
      </c>
      <c r="C107" s="92"/>
      <c r="D107" s="700">
        <f>'[1]СМ '!D107*1.06</f>
        <v>173357.5675</v>
      </c>
    </row>
    <row r="108" spans="1:4" ht="15">
      <c r="A108" s="97" t="s">
        <v>719</v>
      </c>
      <c r="B108" s="92">
        <v>132</v>
      </c>
      <c r="C108" s="100" t="s">
        <v>602</v>
      </c>
      <c r="D108" s="701">
        <f>'[1]СМ '!D108*1.06</f>
        <v>347524.71</v>
      </c>
    </row>
    <row r="109" spans="1:4" ht="15">
      <c r="A109" s="97" t="s">
        <v>718</v>
      </c>
      <c r="B109" s="92">
        <v>110</v>
      </c>
      <c r="C109" s="100" t="s">
        <v>717</v>
      </c>
      <c r="D109" s="701">
        <f>'[1]СМ '!D109*1.06</f>
        <v>326756.5275</v>
      </c>
    </row>
    <row r="110" spans="1:4" ht="15">
      <c r="A110" s="99" t="s">
        <v>716</v>
      </c>
      <c r="B110" s="89">
        <v>90</v>
      </c>
      <c r="C110" s="98" t="s">
        <v>715</v>
      </c>
      <c r="D110" s="702">
        <f>'[1]СМ '!D110*1.06</f>
        <v>286184.7625</v>
      </c>
    </row>
    <row r="111" spans="1:4" ht="15">
      <c r="A111" s="97" t="s">
        <v>714</v>
      </c>
      <c r="B111" s="92">
        <v>0</v>
      </c>
      <c r="C111" s="100"/>
      <c r="D111" s="700" t="s">
        <v>982</v>
      </c>
    </row>
    <row r="112" spans="1:4" ht="15">
      <c r="A112" s="97" t="s">
        <v>713</v>
      </c>
      <c r="B112" s="92">
        <v>250</v>
      </c>
      <c r="C112" s="92" t="s">
        <v>712</v>
      </c>
      <c r="D112" s="701" t="s">
        <v>982</v>
      </c>
    </row>
    <row r="113" spans="1:4" ht="15">
      <c r="A113" s="97" t="s">
        <v>711</v>
      </c>
      <c r="B113" s="92">
        <v>200</v>
      </c>
      <c r="C113" s="100" t="s">
        <v>710</v>
      </c>
      <c r="D113" s="701" t="s">
        <v>982</v>
      </c>
    </row>
    <row r="114" spans="1:4" ht="15">
      <c r="A114" s="99" t="s">
        <v>709</v>
      </c>
      <c r="B114" s="89">
        <v>160</v>
      </c>
      <c r="C114" s="98" t="s">
        <v>708</v>
      </c>
      <c r="D114" s="702" t="s">
        <v>982</v>
      </c>
    </row>
    <row r="115" spans="1:4" ht="15">
      <c r="A115" s="97" t="s">
        <v>707</v>
      </c>
      <c r="B115" s="92">
        <v>0</v>
      </c>
      <c r="C115" s="100"/>
      <c r="D115" s="700">
        <f>'[1]СМ '!D115*1.06</f>
        <v>207659.43250000002</v>
      </c>
    </row>
    <row r="116" spans="1:4" ht="15">
      <c r="A116" s="97" t="s">
        <v>706</v>
      </c>
      <c r="B116" s="92">
        <v>160</v>
      </c>
      <c r="C116" s="100" t="s">
        <v>705</v>
      </c>
      <c r="D116" s="701">
        <f>'[1]СМ '!D116*1.06</f>
        <v>569522.2325</v>
      </c>
    </row>
    <row r="117" spans="1:4" ht="15">
      <c r="A117" s="97" t="s">
        <v>704</v>
      </c>
      <c r="B117" s="92">
        <v>132</v>
      </c>
      <c r="C117" s="92" t="s">
        <v>703</v>
      </c>
      <c r="D117" s="701">
        <f>'[1]СМ '!D117*1.06</f>
        <v>437652.80000000005</v>
      </c>
    </row>
    <row r="118" spans="1:4" ht="15">
      <c r="A118" s="99" t="s">
        <v>702</v>
      </c>
      <c r="B118" s="89">
        <v>110</v>
      </c>
      <c r="C118" s="98" t="s">
        <v>701</v>
      </c>
      <c r="D118" s="702">
        <f>'[1]СМ '!D118*1.06</f>
        <v>427722.5875</v>
      </c>
    </row>
    <row r="119" spans="1:4" ht="15">
      <c r="A119" s="97" t="s">
        <v>700</v>
      </c>
      <c r="B119" s="92"/>
      <c r="C119" s="92"/>
      <c r="D119" s="700">
        <f>'[1]СМ '!D119*1.06</f>
        <v>71521.645</v>
      </c>
    </row>
    <row r="120" spans="1:4" ht="15">
      <c r="A120" s="90" t="s">
        <v>700</v>
      </c>
      <c r="B120" s="89">
        <v>11</v>
      </c>
      <c r="C120" s="89" t="s">
        <v>570</v>
      </c>
      <c r="D120" s="702">
        <f>'[1]СМ '!D120*1.06</f>
        <v>87316.97</v>
      </c>
    </row>
    <row r="121" spans="1:4" ht="15">
      <c r="A121" s="96" t="s">
        <v>699</v>
      </c>
      <c r="B121" s="95"/>
      <c r="C121" s="95"/>
      <c r="D121" s="700">
        <f>'[1]СМ '!D121*1.06</f>
        <v>150863.44</v>
      </c>
    </row>
    <row r="122" spans="1:4" ht="15">
      <c r="A122" s="90" t="s">
        <v>699</v>
      </c>
      <c r="B122" s="89">
        <v>37</v>
      </c>
      <c r="C122" s="89" t="s">
        <v>697</v>
      </c>
      <c r="D122" s="702">
        <f>'[1]СМ '!D122*1.06</f>
        <v>203509.93000000002</v>
      </c>
    </row>
    <row r="123" spans="1:4" ht="15">
      <c r="A123" s="93" t="s">
        <v>698</v>
      </c>
      <c r="B123" s="92"/>
      <c r="C123" s="92"/>
      <c r="D123" s="91" t="s">
        <v>982</v>
      </c>
    </row>
    <row r="124" spans="1:4" ht="15">
      <c r="A124" s="90" t="s">
        <v>698</v>
      </c>
      <c r="B124" s="89">
        <v>37</v>
      </c>
      <c r="C124" s="89" t="s">
        <v>697</v>
      </c>
      <c r="D124" s="88" t="s">
        <v>982</v>
      </c>
    </row>
  </sheetData>
  <sheetProtection/>
  <mergeCells count="6">
    <mergeCell ref="A5:D5"/>
    <mergeCell ref="A49:D49"/>
    <mergeCell ref="A1:D1"/>
    <mergeCell ref="A3:D3"/>
    <mergeCell ref="A4:B4"/>
    <mergeCell ref="A2:D2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44">
      <selection activeCell="C7" sqref="C7"/>
    </sheetView>
  </sheetViews>
  <sheetFormatPr defaultColWidth="9.140625" defaultRowHeight="12.75"/>
  <cols>
    <col min="1" max="1" width="23.140625" style="647" customWidth="1"/>
    <col min="2" max="2" width="11.57421875" style="643" customWidth="1"/>
    <col min="3" max="3" width="12.421875" style="643" customWidth="1"/>
    <col min="4" max="4" width="21.57421875" style="647" customWidth="1"/>
    <col min="5" max="5" width="12.00390625" style="643" customWidth="1"/>
    <col min="6" max="6" width="11.421875" style="643" customWidth="1"/>
    <col min="7" max="16384" width="9.140625" style="643" customWidth="1"/>
  </cols>
  <sheetData>
    <row r="1" spans="1:8" ht="18">
      <c r="A1" s="1063" t="s">
        <v>981</v>
      </c>
      <c r="B1" s="1063"/>
      <c r="C1" s="1063"/>
      <c r="D1" s="1063"/>
      <c r="E1" s="1063"/>
      <c r="F1" s="1063"/>
      <c r="G1" s="642"/>
      <c r="H1" s="642"/>
    </row>
    <row r="2" spans="1:8" ht="18" customHeight="1">
      <c r="A2" s="1066" t="s">
        <v>22</v>
      </c>
      <c r="B2" s="1066"/>
      <c r="C2" s="1066"/>
      <c r="D2" s="1066"/>
      <c r="E2" s="1066"/>
      <c r="F2" s="1066"/>
      <c r="G2" s="644"/>
      <c r="H2" s="644"/>
    </row>
    <row r="3" spans="1:8" ht="17.25" customHeight="1" thickBot="1">
      <c r="A3" s="991" t="s">
        <v>983</v>
      </c>
      <c r="B3" s="991"/>
      <c r="C3" s="991"/>
      <c r="D3" s="991"/>
      <c r="E3" s="991"/>
      <c r="F3" s="991"/>
      <c r="G3" s="58"/>
      <c r="H3" s="58"/>
    </row>
    <row r="4" spans="1:6" ht="15" hidden="1">
      <c r="A4" s="1080"/>
      <c r="B4" s="1081"/>
      <c r="C4" s="1081"/>
      <c r="D4" s="1081"/>
      <c r="F4" s="645"/>
    </row>
    <row r="5" spans="1:6" ht="15">
      <c r="A5" s="1084" t="s">
        <v>266</v>
      </c>
      <c r="B5" s="1082" t="s">
        <v>934</v>
      </c>
      <c r="C5" s="1082" t="s">
        <v>933</v>
      </c>
      <c r="D5" s="1084" t="s">
        <v>266</v>
      </c>
      <c r="E5" s="1082" t="s">
        <v>932</v>
      </c>
      <c r="F5" s="1082" t="s">
        <v>931</v>
      </c>
    </row>
    <row r="6" spans="1:6" ht="13.5" customHeight="1">
      <c r="A6" s="1085"/>
      <c r="B6" s="1083"/>
      <c r="C6" s="1083"/>
      <c r="D6" s="1085"/>
      <c r="E6" s="1083"/>
      <c r="F6" s="1083"/>
    </row>
    <row r="7" spans="1:6" ht="15.75" customHeight="1">
      <c r="A7" s="625" t="s">
        <v>930</v>
      </c>
      <c r="B7" s="626">
        <v>1.1</v>
      </c>
      <c r="C7" s="759">
        <v>24114.48</v>
      </c>
      <c r="D7" s="629" t="s">
        <v>929</v>
      </c>
      <c r="E7" s="628">
        <v>13</v>
      </c>
      <c r="F7" s="761">
        <v>32398.08</v>
      </c>
    </row>
    <row r="8" spans="1:6" ht="15.75" customHeight="1">
      <c r="A8" s="625" t="s">
        <v>928</v>
      </c>
      <c r="B8" s="626">
        <v>2.2</v>
      </c>
      <c r="C8" s="759">
        <v>27335.88</v>
      </c>
      <c r="D8" s="629" t="s">
        <v>927</v>
      </c>
      <c r="E8" s="628">
        <v>16</v>
      </c>
      <c r="F8" s="761">
        <v>37828.44</v>
      </c>
    </row>
    <row r="9" spans="1:6" ht="15.75" customHeight="1">
      <c r="A9" s="625" t="s">
        <v>926</v>
      </c>
      <c r="B9" s="626">
        <v>2.2</v>
      </c>
      <c r="C9" s="759">
        <v>28164.24</v>
      </c>
      <c r="D9" s="629" t="s">
        <v>925</v>
      </c>
      <c r="E9" s="628">
        <v>18.5</v>
      </c>
      <c r="F9" s="762">
        <v>58813.560000000005</v>
      </c>
    </row>
    <row r="10" spans="1:6" ht="15.75" customHeight="1">
      <c r="A10" s="625" t="s">
        <v>924</v>
      </c>
      <c r="B10" s="626">
        <v>3</v>
      </c>
      <c r="C10" s="759">
        <v>31845.84</v>
      </c>
      <c r="D10" s="629" t="s">
        <v>923</v>
      </c>
      <c r="E10" s="628">
        <v>22</v>
      </c>
      <c r="F10" s="762">
        <v>68569.8</v>
      </c>
    </row>
    <row r="11" spans="1:6" ht="15.75" customHeight="1">
      <c r="A11" s="625" t="s">
        <v>922</v>
      </c>
      <c r="B11" s="626">
        <v>4</v>
      </c>
      <c r="C11" s="759">
        <v>35159.28</v>
      </c>
      <c r="D11" s="629" t="s">
        <v>921</v>
      </c>
      <c r="E11" s="628">
        <v>32</v>
      </c>
      <c r="F11" s="762">
        <v>101428.07999999999</v>
      </c>
    </row>
    <row r="12" spans="1:6" ht="15.75" customHeight="1">
      <c r="A12" s="625" t="s">
        <v>920</v>
      </c>
      <c r="B12" s="626">
        <v>5.5</v>
      </c>
      <c r="C12" s="759">
        <v>39117</v>
      </c>
      <c r="D12" s="629" t="s">
        <v>919</v>
      </c>
      <c r="E12" s="628">
        <v>6.3</v>
      </c>
      <c r="F12" s="762">
        <v>23930.399999999998</v>
      </c>
    </row>
    <row r="13" spans="1:6" ht="15.75" customHeight="1">
      <c r="A13" s="625" t="s">
        <v>918</v>
      </c>
      <c r="B13" s="626">
        <v>3</v>
      </c>
      <c r="C13" s="759">
        <v>26047.319999999996</v>
      </c>
      <c r="D13" s="629" t="s">
        <v>917</v>
      </c>
      <c r="E13" s="628">
        <v>11</v>
      </c>
      <c r="F13" s="762">
        <v>38104.56</v>
      </c>
    </row>
    <row r="14" spans="1:6" ht="15.75" customHeight="1">
      <c r="A14" s="646" t="s">
        <v>916</v>
      </c>
      <c r="B14" s="626">
        <v>3</v>
      </c>
      <c r="C14" s="760">
        <v>28072.2</v>
      </c>
      <c r="D14" s="629" t="s">
        <v>915</v>
      </c>
      <c r="E14" s="628">
        <v>16</v>
      </c>
      <c r="F14" s="762">
        <v>40589.63999999999</v>
      </c>
    </row>
    <row r="15" spans="1:6" ht="15.75" customHeight="1">
      <c r="A15" s="625" t="s">
        <v>914</v>
      </c>
      <c r="B15" s="626">
        <v>5.5</v>
      </c>
      <c r="C15" s="760">
        <v>38380.68</v>
      </c>
      <c r="D15" s="629" t="s">
        <v>913</v>
      </c>
      <c r="E15" s="628">
        <v>22</v>
      </c>
      <c r="F15" s="762">
        <v>54027.48</v>
      </c>
    </row>
    <row r="16" spans="1:6" ht="15.75" customHeight="1">
      <c r="A16" s="625" t="s">
        <v>912</v>
      </c>
      <c r="B16" s="626">
        <v>5.5</v>
      </c>
      <c r="C16" s="760">
        <v>40037.4</v>
      </c>
      <c r="D16" s="625" t="s">
        <v>911</v>
      </c>
      <c r="E16" s="626">
        <v>25</v>
      </c>
      <c r="F16" s="762">
        <v>57156.84</v>
      </c>
    </row>
    <row r="17" spans="1:6" ht="15.75" customHeight="1">
      <c r="A17" s="625" t="s">
        <v>910</v>
      </c>
      <c r="B17" s="626">
        <v>5.5</v>
      </c>
      <c r="C17" s="760">
        <v>43166.76</v>
      </c>
      <c r="D17" s="629" t="s">
        <v>909</v>
      </c>
      <c r="E17" s="628">
        <v>32</v>
      </c>
      <c r="F17" s="762">
        <v>68845.92</v>
      </c>
    </row>
    <row r="18" spans="1:6" ht="15.75" customHeight="1">
      <c r="A18" s="625" t="s">
        <v>908</v>
      </c>
      <c r="B18" s="626">
        <v>2.2</v>
      </c>
      <c r="C18" s="760">
        <v>21721.44</v>
      </c>
      <c r="D18" s="625" t="s">
        <v>907</v>
      </c>
      <c r="E18" s="626">
        <v>22</v>
      </c>
      <c r="F18" s="762">
        <v>55776.24</v>
      </c>
    </row>
    <row r="19" spans="1:6" ht="15.75" customHeight="1">
      <c r="A19" s="625" t="s">
        <v>906</v>
      </c>
      <c r="B19" s="626">
        <v>4</v>
      </c>
      <c r="C19" s="760">
        <v>26967.719999999998</v>
      </c>
      <c r="D19" s="625" t="s">
        <v>905</v>
      </c>
      <c r="E19" s="626">
        <v>33</v>
      </c>
      <c r="F19" s="762">
        <v>71699.16</v>
      </c>
    </row>
    <row r="20" spans="1:6" ht="15.75" customHeight="1">
      <c r="A20" s="625" t="s">
        <v>904</v>
      </c>
      <c r="B20" s="626">
        <v>3</v>
      </c>
      <c r="C20" s="760">
        <v>23562.24</v>
      </c>
      <c r="D20" s="625" t="s">
        <v>903</v>
      </c>
      <c r="E20" s="626">
        <v>33</v>
      </c>
      <c r="F20" s="762">
        <v>75472.8</v>
      </c>
    </row>
    <row r="21" spans="1:6" ht="15.75" customHeight="1">
      <c r="A21" s="625" t="s">
        <v>902</v>
      </c>
      <c r="B21" s="626">
        <v>4</v>
      </c>
      <c r="C21" s="760">
        <v>24666.719999999998</v>
      </c>
      <c r="D21" s="625" t="s">
        <v>901</v>
      </c>
      <c r="E21" s="626">
        <v>45</v>
      </c>
      <c r="F21" s="762">
        <v>96826.07999999999</v>
      </c>
    </row>
    <row r="22" spans="1:6" ht="15.75" customHeight="1">
      <c r="A22" s="625" t="s">
        <v>900</v>
      </c>
      <c r="B22" s="626">
        <v>2.2</v>
      </c>
      <c r="C22" s="760">
        <v>19328.399999999998</v>
      </c>
      <c r="D22" s="629" t="s">
        <v>899</v>
      </c>
      <c r="E22" s="628">
        <v>45</v>
      </c>
      <c r="F22" s="762">
        <v>121768.92</v>
      </c>
    </row>
    <row r="23" spans="1:6" ht="15.75" customHeight="1">
      <c r="A23" s="625" t="s">
        <v>898</v>
      </c>
      <c r="B23" s="626">
        <v>4</v>
      </c>
      <c r="C23" s="760">
        <v>22733.88</v>
      </c>
      <c r="D23" s="625" t="s">
        <v>897</v>
      </c>
      <c r="E23" s="626">
        <v>22</v>
      </c>
      <c r="F23" s="762">
        <v>49609.560000000005</v>
      </c>
    </row>
    <row r="24" spans="1:6" ht="15.75" customHeight="1">
      <c r="A24" s="625" t="s">
        <v>896</v>
      </c>
      <c r="B24" s="626">
        <v>4</v>
      </c>
      <c r="C24" s="760">
        <v>25495.08</v>
      </c>
      <c r="D24" s="629" t="s">
        <v>895</v>
      </c>
      <c r="E24" s="628">
        <v>27</v>
      </c>
      <c r="F24" s="762">
        <v>54211.560000000005</v>
      </c>
    </row>
    <row r="25" spans="1:6" ht="15.75" customHeight="1">
      <c r="A25" s="625" t="s">
        <v>894</v>
      </c>
      <c r="B25" s="626">
        <v>2.2</v>
      </c>
      <c r="C25" s="760">
        <v>18960.24</v>
      </c>
      <c r="D25" s="625" t="s">
        <v>893</v>
      </c>
      <c r="E25" s="626">
        <v>32</v>
      </c>
      <c r="F25" s="762">
        <v>58721.52</v>
      </c>
    </row>
    <row r="26" spans="1:6" ht="15.75" customHeight="1">
      <c r="A26" s="625" t="s">
        <v>892</v>
      </c>
      <c r="B26" s="626">
        <v>3</v>
      </c>
      <c r="C26" s="760">
        <v>19420.44</v>
      </c>
      <c r="D26" s="625" t="s">
        <v>891</v>
      </c>
      <c r="E26" s="626">
        <v>45</v>
      </c>
      <c r="F26" s="762">
        <v>77773.8</v>
      </c>
    </row>
    <row r="27" spans="1:6" ht="15.75" customHeight="1">
      <c r="A27" s="625" t="s">
        <v>890</v>
      </c>
      <c r="B27" s="626">
        <v>4</v>
      </c>
      <c r="C27" s="760">
        <v>20524.92</v>
      </c>
      <c r="D27" s="629" t="s">
        <v>889</v>
      </c>
      <c r="E27" s="628">
        <v>45</v>
      </c>
      <c r="F27" s="762">
        <v>112564.92</v>
      </c>
    </row>
    <row r="28" spans="1:6" ht="15.75" customHeight="1">
      <c r="A28" s="625" t="s">
        <v>888</v>
      </c>
      <c r="B28" s="626">
        <v>4</v>
      </c>
      <c r="C28" s="760">
        <v>20893.08</v>
      </c>
      <c r="D28" s="625" t="s">
        <v>887</v>
      </c>
      <c r="E28" s="626">
        <v>50</v>
      </c>
      <c r="F28" s="762">
        <v>134286.36</v>
      </c>
    </row>
    <row r="29" spans="1:6" ht="15.75" customHeight="1">
      <c r="A29" s="625" t="s">
        <v>886</v>
      </c>
      <c r="B29" s="626">
        <v>5.5</v>
      </c>
      <c r="C29" s="760">
        <v>22181.64</v>
      </c>
      <c r="D29" s="629" t="s">
        <v>885</v>
      </c>
      <c r="E29" s="628">
        <v>65</v>
      </c>
      <c r="F29" s="762">
        <v>163186.92</v>
      </c>
    </row>
    <row r="30" spans="1:6" ht="15.75" customHeight="1">
      <c r="A30" s="625" t="s">
        <v>884</v>
      </c>
      <c r="B30" s="626">
        <v>7.5</v>
      </c>
      <c r="C30" s="760">
        <v>23746.319999999996</v>
      </c>
      <c r="D30" s="625" t="s">
        <v>883</v>
      </c>
      <c r="E30" s="626">
        <v>65</v>
      </c>
      <c r="F30" s="762">
        <v>173771.52</v>
      </c>
    </row>
    <row r="31" spans="1:6" ht="15.75" customHeight="1">
      <c r="A31" s="629" t="s">
        <v>882</v>
      </c>
      <c r="B31" s="628">
        <v>7.5</v>
      </c>
      <c r="C31" s="761">
        <v>24666.719999999998</v>
      </c>
      <c r="D31" s="625" t="s">
        <v>881</v>
      </c>
      <c r="E31" s="626">
        <v>75</v>
      </c>
      <c r="F31" s="762">
        <v>233413.44</v>
      </c>
    </row>
    <row r="32" spans="1:6" ht="15.75" customHeight="1">
      <c r="A32" s="629" t="s">
        <v>880</v>
      </c>
      <c r="B32" s="628">
        <v>2.2</v>
      </c>
      <c r="C32" s="761">
        <v>18960.24</v>
      </c>
      <c r="D32" s="629" t="s">
        <v>879</v>
      </c>
      <c r="E32" s="628">
        <v>55</v>
      </c>
      <c r="F32" s="762">
        <v>124898.27999999998</v>
      </c>
    </row>
    <row r="33" spans="1:6" ht="15.75" customHeight="1">
      <c r="A33" s="629" t="s">
        <v>878</v>
      </c>
      <c r="B33" s="628">
        <v>4</v>
      </c>
      <c r="C33" s="761">
        <v>19604.52</v>
      </c>
      <c r="D33" s="625" t="s">
        <v>877</v>
      </c>
      <c r="E33" s="626">
        <v>22</v>
      </c>
      <c r="F33" s="762">
        <v>70962.84</v>
      </c>
    </row>
    <row r="34" spans="1:6" ht="15.75" customHeight="1">
      <c r="A34" s="629" t="s">
        <v>876</v>
      </c>
      <c r="B34" s="628">
        <v>5.5</v>
      </c>
      <c r="C34" s="762">
        <v>21813.48</v>
      </c>
      <c r="D34" s="629" t="s">
        <v>875</v>
      </c>
      <c r="E34" s="628">
        <v>32</v>
      </c>
      <c r="F34" s="762">
        <v>77497.68</v>
      </c>
    </row>
    <row r="35" spans="1:6" ht="15.75" customHeight="1">
      <c r="A35" s="629" t="s">
        <v>874</v>
      </c>
      <c r="B35" s="628">
        <v>6.3</v>
      </c>
      <c r="C35" s="762">
        <v>24482.64</v>
      </c>
      <c r="D35" s="625" t="s">
        <v>873</v>
      </c>
      <c r="E35" s="626">
        <v>33</v>
      </c>
      <c r="F35" s="762">
        <v>99495.23999999999</v>
      </c>
    </row>
    <row r="36" spans="1:6" ht="15.75" customHeight="1">
      <c r="A36" s="625" t="s">
        <v>872</v>
      </c>
      <c r="B36" s="626">
        <v>7.5</v>
      </c>
      <c r="C36" s="762">
        <v>28624.44</v>
      </c>
      <c r="D36" s="629" t="s">
        <v>871</v>
      </c>
      <c r="E36" s="628">
        <v>45</v>
      </c>
      <c r="F36" s="762">
        <v>128579.87999999999</v>
      </c>
    </row>
    <row r="37" spans="1:6" ht="15.75" customHeight="1">
      <c r="A37" s="629" t="s">
        <v>870</v>
      </c>
      <c r="B37" s="628">
        <v>8</v>
      </c>
      <c r="C37" s="762">
        <v>29913</v>
      </c>
      <c r="D37" s="625" t="s">
        <v>869</v>
      </c>
      <c r="E37" s="626">
        <v>80</v>
      </c>
      <c r="F37" s="762">
        <v>150117.24</v>
      </c>
    </row>
    <row r="38" spans="1:6" ht="15.75" customHeight="1">
      <c r="A38" s="629" t="s">
        <v>868</v>
      </c>
      <c r="B38" s="628">
        <v>11</v>
      </c>
      <c r="C38" s="762">
        <v>32306.04</v>
      </c>
      <c r="D38" s="625" t="s">
        <v>867</v>
      </c>
      <c r="E38" s="626">
        <v>22</v>
      </c>
      <c r="F38" s="762">
        <v>76669.31999999999</v>
      </c>
    </row>
    <row r="39" spans="1:6" ht="15.75" customHeight="1">
      <c r="A39" s="629" t="s">
        <v>866</v>
      </c>
      <c r="B39" s="628">
        <v>3</v>
      </c>
      <c r="C39" s="762">
        <v>24298.559999999998</v>
      </c>
      <c r="D39" s="625" t="s">
        <v>865</v>
      </c>
      <c r="E39" s="626">
        <v>33</v>
      </c>
      <c r="F39" s="762">
        <v>80995.2</v>
      </c>
    </row>
    <row r="40" spans="1:6" ht="15.75" customHeight="1">
      <c r="A40" s="629" t="s">
        <v>864</v>
      </c>
      <c r="B40" s="628">
        <v>5.5</v>
      </c>
      <c r="C40" s="762">
        <v>24850.8</v>
      </c>
      <c r="D40" s="625" t="s">
        <v>863</v>
      </c>
      <c r="E40" s="626">
        <v>45</v>
      </c>
      <c r="F40" s="762">
        <v>104649.48</v>
      </c>
    </row>
    <row r="41" spans="1:6" ht="15.75" customHeight="1">
      <c r="A41" s="625" t="s">
        <v>862</v>
      </c>
      <c r="B41" s="626">
        <v>6.3</v>
      </c>
      <c r="C41" s="762">
        <v>27519.96</v>
      </c>
      <c r="D41" s="629" t="s">
        <v>861</v>
      </c>
      <c r="E41" s="628">
        <v>65</v>
      </c>
      <c r="F41" s="761">
        <v>113025.12000000001</v>
      </c>
    </row>
    <row r="42" spans="1:6" ht="15.75" customHeight="1">
      <c r="A42" s="625" t="s">
        <v>860</v>
      </c>
      <c r="B42" s="626">
        <v>7.5</v>
      </c>
      <c r="C42" s="762">
        <v>28992.6</v>
      </c>
      <c r="D42" s="629" t="s">
        <v>859</v>
      </c>
      <c r="E42" s="628">
        <v>80</v>
      </c>
      <c r="F42" s="762">
        <v>138888.36</v>
      </c>
    </row>
    <row r="43" spans="1:6" ht="15.75" customHeight="1">
      <c r="A43" s="625" t="s">
        <v>858</v>
      </c>
      <c r="B43" s="626">
        <v>11</v>
      </c>
      <c r="C43" s="762">
        <v>30741.359999999997</v>
      </c>
      <c r="D43" s="629" t="s">
        <v>857</v>
      </c>
      <c r="E43" s="628">
        <v>45</v>
      </c>
      <c r="F43" s="762">
        <v>86885.76</v>
      </c>
    </row>
    <row r="44" spans="1:6" ht="15.75" customHeight="1">
      <c r="A44" s="625" t="s">
        <v>856</v>
      </c>
      <c r="B44" s="626">
        <v>13</v>
      </c>
      <c r="C44" s="761">
        <v>32306.04</v>
      </c>
      <c r="D44" s="629" t="s">
        <v>855</v>
      </c>
      <c r="E44" s="628">
        <v>65</v>
      </c>
      <c r="F44" s="762">
        <v>118915.68</v>
      </c>
    </row>
    <row r="45" spans="1:6" ht="15.75" customHeight="1">
      <c r="A45" s="625" t="s">
        <v>854</v>
      </c>
      <c r="B45" s="626">
        <v>13</v>
      </c>
      <c r="C45" s="761">
        <v>40037.4</v>
      </c>
      <c r="D45" s="629" t="s">
        <v>853</v>
      </c>
      <c r="E45" s="628">
        <v>90</v>
      </c>
      <c r="F45" s="762">
        <v>160793.87999999998</v>
      </c>
    </row>
    <row r="46" spans="1:6" ht="15.75" customHeight="1">
      <c r="A46" s="625" t="s">
        <v>852</v>
      </c>
      <c r="B46" s="626">
        <v>11</v>
      </c>
      <c r="C46" s="761">
        <v>30557.28</v>
      </c>
      <c r="D46" s="629" t="s">
        <v>851</v>
      </c>
      <c r="E46" s="628">
        <v>110</v>
      </c>
      <c r="F46" s="762">
        <v>277868.75999999995</v>
      </c>
    </row>
    <row r="47" spans="1:6" ht="15.75" customHeight="1">
      <c r="A47" s="625" t="s">
        <v>850</v>
      </c>
      <c r="B47" s="626">
        <v>11</v>
      </c>
      <c r="C47" s="761">
        <v>32582.159999999996</v>
      </c>
      <c r="D47" s="629" t="s">
        <v>849</v>
      </c>
      <c r="E47" s="628">
        <v>130</v>
      </c>
      <c r="F47" s="762">
        <v>327662.39999999997</v>
      </c>
    </row>
    <row r="48" spans="1:6" ht="15.75" customHeight="1">
      <c r="A48" s="625" t="s">
        <v>848</v>
      </c>
      <c r="B48" s="626">
        <v>13</v>
      </c>
      <c r="C48" s="761">
        <v>40129.439999999995</v>
      </c>
      <c r="D48" s="629" t="s">
        <v>847</v>
      </c>
      <c r="E48" s="628">
        <v>32</v>
      </c>
      <c r="F48" s="762">
        <v>85873.32</v>
      </c>
    </row>
    <row r="49" spans="1:6" ht="15.75" customHeight="1">
      <c r="A49" s="625" t="s">
        <v>846</v>
      </c>
      <c r="B49" s="626">
        <v>13</v>
      </c>
      <c r="C49" s="761">
        <v>44823.48</v>
      </c>
      <c r="D49" s="625" t="s">
        <v>845</v>
      </c>
      <c r="E49" s="626">
        <v>80</v>
      </c>
      <c r="F49" s="762">
        <v>166224.24000000002</v>
      </c>
    </row>
    <row r="50" spans="1:6" ht="15.75" customHeight="1">
      <c r="A50" s="625" t="s">
        <v>844</v>
      </c>
      <c r="B50" s="626">
        <v>22</v>
      </c>
      <c r="C50" s="761">
        <v>51450.36</v>
      </c>
      <c r="D50" s="629" t="s">
        <v>843</v>
      </c>
      <c r="E50" s="628">
        <v>90</v>
      </c>
      <c r="F50" s="762">
        <v>225866.15999999997</v>
      </c>
    </row>
    <row r="51" spans="1:6" ht="15.75" customHeight="1">
      <c r="A51" s="625" t="s">
        <v>842</v>
      </c>
      <c r="B51" s="626">
        <v>22</v>
      </c>
      <c r="C51" s="761">
        <v>59089.68</v>
      </c>
      <c r="D51" s="629" t="s">
        <v>841</v>
      </c>
      <c r="E51" s="628">
        <v>37</v>
      </c>
      <c r="F51" s="762">
        <v>107318.64</v>
      </c>
    </row>
    <row r="52" spans="1:6" ht="15.75" customHeight="1">
      <c r="A52" s="625" t="s">
        <v>840</v>
      </c>
      <c r="B52" s="626">
        <v>11</v>
      </c>
      <c r="C52" s="761">
        <v>32029.92</v>
      </c>
      <c r="D52" s="629" t="s">
        <v>839</v>
      </c>
      <c r="E52" s="628" t="s">
        <v>838</v>
      </c>
      <c r="F52" s="762">
        <v>193468.08</v>
      </c>
    </row>
    <row r="53" spans="3:6" ht="15">
      <c r="C53" s="763"/>
      <c r="D53" s="625" t="s">
        <v>837</v>
      </c>
      <c r="E53" s="626">
        <v>250</v>
      </c>
      <c r="F53" s="764">
        <v>358800</v>
      </c>
    </row>
  </sheetData>
  <sheetProtection/>
  <mergeCells count="10">
    <mergeCell ref="A2:F2"/>
    <mergeCell ref="A1:F1"/>
    <mergeCell ref="A4:D4"/>
    <mergeCell ref="A3:F3"/>
    <mergeCell ref="E5:E6"/>
    <mergeCell ref="F5:F6"/>
    <mergeCell ref="A5:A6"/>
    <mergeCell ref="D5:D6"/>
    <mergeCell ref="B5:B6"/>
    <mergeCell ref="C5:C6"/>
  </mergeCells>
  <printOptions horizontalCentered="1"/>
  <pageMargins left="0.15748031496062992" right="0.15748031496062992" top="0.11811023622047245" bottom="0.11811023622047245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115" zoomScaleSheetLayoutView="115" zoomScalePageLayoutView="0" workbookViewId="0" topLeftCell="A3">
      <selection activeCell="A3" sqref="A3:H3"/>
    </sheetView>
  </sheetViews>
  <sheetFormatPr defaultColWidth="9.140625" defaultRowHeight="12.75"/>
  <cols>
    <col min="1" max="1" width="17.00390625" style="641" customWidth="1"/>
    <col min="2" max="2" width="11.57421875" style="624" customWidth="1"/>
    <col min="3" max="3" width="8.7109375" style="624" hidden="1" customWidth="1"/>
    <col min="4" max="4" width="8.7109375" style="624" customWidth="1"/>
    <col min="5" max="5" width="17.8515625" style="641" customWidth="1"/>
    <col min="6" max="6" width="14.7109375" style="624" customWidth="1"/>
    <col min="7" max="7" width="8.140625" style="624" hidden="1" customWidth="1"/>
    <col min="8" max="8" width="14.140625" style="624" customWidth="1"/>
    <col min="9" max="16384" width="9.140625" style="624" customWidth="1"/>
  </cols>
  <sheetData>
    <row r="1" spans="1:9" ht="18.75" customHeight="1">
      <c r="A1" s="1086" t="s">
        <v>967</v>
      </c>
      <c r="B1" s="1086"/>
      <c r="C1" s="1086"/>
      <c r="D1" s="1086"/>
      <c r="E1" s="1086"/>
      <c r="F1" s="1086"/>
      <c r="G1" s="1086"/>
      <c r="H1" s="1086"/>
      <c r="I1" s="127"/>
    </row>
    <row r="2" spans="1:9" ht="16.5" customHeight="1">
      <c r="A2" s="1087" t="s">
        <v>22</v>
      </c>
      <c r="B2" s="1087"/>
      <c r="C2" s="1087"/>
      <c r="D2" s="1087"/>
      <c r="E2" s="1087"/>
      <c r="F2" s="1087"/>
      <c r="G2" s="1087"/>
      <c r="H2" s="1087"/>
      <c r="I2" s="126"/>
    </row>
    <row r="3" spans="1:9" ht="15">
      <c r="A3" s="1088" t="s">
        <v>1029</v>
      </c>
      <c r="B3" s="1088"/>
      <c r="C3" s="1088"/>
      <c r="D3" s="1088"/>
      <c r="E3" s="1088"/>
      <c r="F3" s="1088"/>
      <c r="G3" s="1088"/>
      <c r="H3" s="1088"/>
      <c r="I3" s="125"/>
    </row>
    <row r="4" spans="1:8" ht="44.25" customHeight="1">
      <c r="A4" s="758" t="s">
        <v>266</v>
      </c>
      <c r="B4" s="752" t="s">
        <v>963</v>
      </c>
      <c r="C4" s="757" t="s">
        <v>962</v>
      </c>
      <c r="D4" s="752" t="s">
        <v>962</v>
      </c>
      <c r="E4" s="758" t="s">
        <v>266</v>
      </c>
      <c r="F4" s="752" t="s">
        <v>963</v>
      </c>
      <c r="G4" s="757" t="s">
        <v>962</v>
      </c>
      <c r="H4" s="752" t="s">
        <v>962</v>
      </c>
    </row>
    <row r="5" spans="1:8" ht="15" customHeight="1">
      <c r="A5" s="1089" t="s">
        <v>961</v>
      </c>
      <c r="B5" s="1090"/>
      <c r="C5" s="1090"/>
      <c r="D5" s="1090"/>
      <c r="E5" s="1090"/>
      <c r="F5" s="1090"/>
      <c r="G5" s="1090"/>
      <c r="H5" s="1090"/>
    </row>
    <row r="6" spans="1:8" ht="15" customHeight="1">
      <c r="A6" s="1094" t="s">
        <v>960</v>
      </c>
      <c r="B6" s="1095"/>
      <c r="C6" s="1096"/>
      <c r="D6" s="728"/>
      <c r="E6" s="625" t="s">
        <v>256</v>
      </c>
      <c r="F6" s="626" t="s">
        <v>943</v>
      </c>
      <c r="G6" s="751">
        <v>12856.999999999998</v>
      </c>
      <c r="H6" s="756">
        <f>G6*1.15</f>
        <v>14785.549999999997</v>
      </c>
    </row>
    <row r="7" spans="1:8" ht="15" customHeight="1">
      <c r="A7" s="627" t="s">
        <v>235</v>
      </c>
      <c r="B7" s="626" t="s">
        <v>943</v>
      </c>
      <c r="C7" s="628">
        <v>5255.25</v>
      </c>
      <c r="D7" s="753">
        <f>C7*1.15</f>
        <v>6043.537499999999</v>
      </c>
      <c r="E7" s="629" t="s">
        <v>256</v>
      </c>
      <c r="F7" s="628" t="s">
        <v>230</v>
      </c>
      <c r="G7" s="754">
        <v>38092.6</v>
      </c>
      <c r="H7" s="756">
        <f aca="true" t="shared" si="0" ref="H7:H42">G7*1.15</f>
        <v>43806.49</v>
      </c>
    </row>
    <row r="8" spans="1:8" ht="15" customHeight="1">
      <c r="A8" s="625" t="s">
        <v>235</v>
      </c>
      <c r="B8" s="626" t="s">
        <v>236</v>
      </c>
      <c r="C8" s="628">
        <v>8408.400000000001</v>
      </c>
      <c r="D8" s="753">
        <f aca="true" t="shared" si="1" ref="D8:D42">C8*1.15</f>
        <v>9669.660000000002</v>
      </c>
      <c r="E8" s="629" t="s">
        <v>256</v>
      </c>
      <c r="F8" s="628" t="s">
        <v>232</v>
      </c>
      <c r="G8" s="754">
        <v>46345</v>
      </c>
      <c r="H8" s="756">
        <f t="shared" si="0"/>
        <v>53296.74999999999</v>
      </c>
    </row>
    <row r="9" spans="1:8" ht="15" customHeight="1">
      <c r="A9" s="625" t="s">
        <v>235</v>
      </c>
      <c r="B9" s="626" t="s">
        <v>237</v>
      </c>
      <c r="C9" s="628">
        <v>8708.7</v>
      </c>
      <c r="D9" s="753">
        <f t="shared" si="1"/>
        <v>10015.005</v>
      </c>
      <c r="E9" s="629" t="s">
        <v>258</v>
      </c>
      <c r="F9" s="628" t="s">
        <v>943</v>
      </c>
      <c r="G9" s="754">
        <v>15278.9</v>
      </c>
      <c r="H9" s="756">
        <f t="shared" si="0"/>
        <v>17570.734999999997</v>
      </c>
    </row>
    <row r="10" spans="1:8" ht="15" customHeight="1">
      <c r="A10" s="625" t="s">
        <v>238</v>
      </c>
      <c r="B10" s="626" t="s">
        <v>943</v>
      </c>
      <c r="C10" s="628">
        <v>5255.25</v>
      </c>
      <c r="D10" s="753">
        <f t="shared" si="1"/>
        <v>6043.537499999999</v>
      </c>
      <c r="E10" s="629" t="s">
        <v>258</v>
      </c>
      <c r="F10" s="628" t="s">
        <v>231</v>
      </c>
      <c r="G10" s="754">
        <v>58603.99999999999</v>
      </c>
      <c r="H10" s="756">
        <f t="shared" si="0"/>
        <v>67394.59999999999</v>
      </c>
    </row>
    <row r="11" spans="1:8" ht="15" customHeight="1">
      <c r="A11" s="625" t="s">
        <v>238</v>
      </c>
      <c r="B11" s="626" t="s">
        <v>236</v>
      </c>
      <c r="C11" s="628">
        <v>9084.075</v>
      </c>
      <c r="D11" s="753">
        <f t="shared" si="1"/>
        <v>10446.68625</v>
      </c>
      <c r="E11" s="629" t="s">
        <v>258</v>
      </c>
      <c r="F11" s="628" t="s">
        <v>233</v>
      </c>
      <c r="G11" s="754">
        <v>65959.4</v>
      </c>
      <c r="H11" s="756">
        <f t="shared" si="0"/>
        <v>75853.30999999998</v>
      </c>
    </row>
    <row r="12" spans="1:8" ht="15" customHeight="1">
      <c r="A12" s="625" t="s">
        <v>238</v>
      </c>
      <c r="B12" s="626" t="s">
        <v>237</v>
      </c>
      <c r="C12" s="628">
        <v>9189.18</v>
      </c>
      <c r="D12" s="753">
        <f t="shared" si="1"/>
        <v>10567.556999999999</v>
      </c>
      <c r="E12" s="629" t="s">
        <v>259</v>
      </c>
      <c r="F12" s="628" t="s">
        <v>938</v>
      </c>
      <c r="G12" s="754">
        <v>40200.549999999996</v>
      </c>
      <c r="H12" s="756">
        <f t="shared" si="0"/>
        <v>46230.63249999999</v>
      </c>
    </row>
    <row r="13" spans="1:8" ht="15" customHeight="1">
      <c r="A13" s="627" t="s">
        <v>959</v>
      </c>
      <c r="B13" s="626" t="s">
        <v>943</v>
      </c>
      <c r="C13" s="628">
        <v>5555.55</v>
      </c>
      <c r="D13" s="753">
        <f t="shared" si="1"/>
        <v>6388.8825</v>
      </c>
      <c r="E13" s="629" t="s">
        <v>259</v>
      </c>
      <c r="F13" s="628" t="s">
        <v>260</v>
      </c>
      <c r="G13" s="754">
        <v>65480.99999999999</v>
      </c>
      <c r="H13" s="756">
        <f t="shared" si="0"/>
        <v>75303.14999999998</v>
      </c>
    </row>
    <row r="14" spans="1:8" ht="15" customHeight="1">
      <c r="A14" s="625" t="s">
        <v>240</v>
      </c>
      <c r="B14" s="630" t="s">
        <v>241</v>
      </c>
      <c r="C14" s="628">
        <v>10810.800000000001</v>
      </c>
      <c r="D14" s="753">
        <f t="shared" si="1"/>
        <v>12432.42</v>
      </c>
      <c r="E14" s="625" t="s">
        <v>261</v>
      </c>
      <c r="F14" s="626" t="s">
        <v>958</v>
      </c>
      <c r="G14" s="751">
        <v>28105.999999999996</v>
      </c>
      <c r="H14" s="756">
        <f t="shared" si="0"/>
        <v>32321.899999999994</v>
      </c>
    </row>
    <row r="15" spans="1:8" ht="15" customHeight="1">
      <c r="A15" s="625" t="s">
        <v>240</v>
      </c>
      <c r="B15" s="626" t="s">
        <v>242</v>
      </c>
      <c r="C15" s="628">
        <v>11261.25</v>
      </c>
      <c r="D15" s="753">
        <f t="shared" si="1"/>
        <v>12950.437499999998</v>
      </c>
      <c r="E15" s="625" t="s">
        <v>261</v>
      </c>
      <c r="F15" s="626" t="s">
        <v>943</v>
      </c>
      <c r="G15" s="751">
        <v>33189</v>
      </c>
      <c r="H15" s="756">
        <f t="shared" si="0"/>
        <v>38167.35</v>
      </c>
    </row>
    <row r="16" spans="1:8" ht="15" customHeight="1">
      <c r="A16" s="625" t="s">
        <v>957</v>
      </c>
      <c r="B16" s="626" t="s">
        <v>943</v>
      </c>
      <c r="C16" s="628">
        <v>5630.625</v>
      </c>
      <c r="D16" s="753">
        <f t="shared" si="1"/>
        <v>6475.218749999999</v>
      </c>
      <c r="E16" s="629" t="s">
        <v>261</v>
      </c>
      <c r="F16" s="628" t="s">
        <v>955</v>
      </c>
      <c r="G16" s="754">
        <v>69816.5</v>
      </c>
      <c r="H16" s="756">
        <f t="shared" si="0"/>
        <v>80288.97499999999</v>
      </c>
    </row>
    <row r="17" spans="1:8" ht="15" customHeight="1">
      <c r="A17" s="625" t="s">
        <v>957</v>
      </c>
      <c r="B17" s="626" t="s">
        <v>237</v>
      </c>
      <c r="C17" s="628">
        <v>9384.375</v>
      </c>
      <c r="D17" s="753">
        <f t="shared" si="1"/>
        <v>10792.03125</v>
      </c>
      <c r="E17" s="625" t="s">
        <v>262</v>
      </c>
      <c r="F17" s="626" t="s">
        <v>943</v>
      </c>
      <c r="G17" s="751">
        <v>30258.8</v>
      </c>
      <c r="H17" s="756">
        <f t="shared" si="0"/>
        <v>34797.619999999995</v>
      </c>
    </row>
    <row r="18" spans="1:8" ht="15" customHeight="1">
      <c r="A18" s="625" t="s">
        <v>243</v>
      </c>
      <c r="B18" s="626" t="s">
        <v>943</v>
      </c>
      <c r="C18" s="628">
        <v>6606.600000000001</v>
      </c>
      <c r="D18" s="753">
        <f t="shared" si="1"/>
        <v>7597.590000000001</v>
      </c>
      <c r="E18" s="629" t="s">
        <v>262</v>
      </c>
      <c r="F18" s="628" t="s">
        <v>956</v>
      </c>
      <c r="G18" s="754">
        <v>59904.649999999994</v>
      </c>
      <c r="H18" s="756">
        <f t="shared" si="0"/>
        <v>68890.34749999999</v>
      </c>
    </row>
    <row r="19" spans="1:8" ht="15" customHeight="1">
      <c r="A19" s="625" t="s">
        <v>243</v>
      </c>
      <c r="B19" s="630" t="s">
        <v>241</v>
      </c>
      <c r="C19" s="628">
        <v>12612.600000000002</v>
      </c>
      <c r="D19" s="753">
        <f t="shared" si="1"/>
        <v>14504.490000000002</v>
      </c>
      <c r="E19" s="629" t="s">
        <v>262</v>
      </c>
      <c r="F19" s="628" t="s">
        <v>955</v>
      </c>
      <c r="G19" s="754">
        <v>66706.9</v>
      </c>
      <c r="H19" s="756">
        <f t="shared" si="0"/>
        <v>76712.93499999998</v>
      </c>
    </row>
    <row r="20" spans="1:8" ht="15" customHeight="1">
      <c r="A20" s="625" t="s">
        <v>243</v>
      </c>
      <c r="B20" s="626" t="s">
        <v>242</v>
      </c>
      <c r="C20" s="628">
        <v>13213.200000000003</v>
      </c>
      <c r="D20" s="753">
        <f t="shared" si="1"/>
        <v>15195.180000000002</v>
      </c>
      <c r="E20" s="625" t="s">
        <v>263</v>
      </c>
      <c r="F20" s="626" t="s">
        <v>943</v>
      </c>
      <c r="G20" s="751">
        <v>48572.549999999996</v>
      </c>
      <c r="H20" s="756">
        <f t="shared" si="0"/>
        <v>55858.43249999999</v>
      </c>
    </row>
    <row r="21" spans="1:8" ht="15" customHeight="1">
      <c r="A21" s="625" t="s">
        <v>245</v>
      </c>
      <c r="B21" s="626" t="s">
        <v>943</v>
      </c>
      <c r="C21" s="628">
        <v>8318.310000000001</v>
      </c>
      <c r="D21" s="753">
        <f t="shared" si="1"/>
        <v>9566.0565</v>
      </c>
      <c r="E21" s="629" t="s">
        <v>263</v>
      </c>
      <c r="F21" s="628" t="s">
        <v>955</v>
      </c>
      <c r="G21" s="754">
        <v>85962.5</v>
      </c>
      <c r="H21" s="756">
        <f t="shared" si="0"/>
        <v>98856.87499999999</v>
      </c>
    </row>
    <row r="22" spans="1:8" ht="15" customHeight="1">
      <c r="A22" s="625" t="s">
        <v>245</v>
      </c>
      <c r="B22" s="626" t="s">
        <v>237</v>
      </c>
      <c r="C22" s="628">
        <v>11861.850000000002</v>
      </c>
      <c r="D22" s="753">
        <f t="shared" si="1"/>
        <v>13641.127500000002</v>
      </c>
      <c r="E22" s="625" t="s">
        <v>265</v>
      </c>
      <c r="F22" s="626" t="s">
        <v>943</v>
      </c>
      <c r="G22" s="751">
        <v>48138.99999999999</v>
      </c>
      <c r="H22" s="756">
        <f t="shared" si="0"/>
        <v>55359.849999999984</v>
      </c>
    </row>
    <row r="23" spans="1:8" ht="15" customHeight="1">
      <c r="A23" s="627" t="s">
        <v>954</v>
      </c>
      <c r="B23" s="626" t="s">
        <v>943</v>
      </c>
      <c r="C23" s="628">
        <v>8183.175000000001</v>
      </c>
      <c r="D23" s="753">
        <f t="shared" si="1"/>
        <v>9410.65125</v>
      </c>
      <c r="E23" s="629" t="s">
        <v>265</v>
      </c>
      <c r="F23" s="628" t="s">
        <v>234</v>
      </c>
      <c r="G23" s="754">
        <v>91942.5</v>
      </c>
      <c r="H23" s="756">
        <f t="shared" si="0"/>
        <v>105733.87499999999</v>
      </c>
    </row>
    <row r="24" spans="1:8" ht="15" customHeight="1">
      <c r="A24" s="625" t="s">
        <v>247</v>
      </c>
      <c r="B24" s="626" t="s">
        <v>242</v>
      </c>
      <c r="C24" s="628">
        <v>13768.755000000001</v>
      </c>
      <c r="D24" s="753">
        <f t="shared" si="1"/>
        <v>15834.06825</v>
      </c>
      <c r="E24" s="625" t="s">
        <v>264</v>
      </c>
      <c r="F24" s="626" t="s">
        <v>943</v>
      </c>
      <c r="G24" s="751">
        <v>55793.399999999994</v>
      </c>
      <c r="H24" s="756">
        <f t="shared" si="0"/>
        <v>64162.40999999999</v>
      </c>
    </row>
    <row r="25" spans="1:8" ht="15" customHeight="1">
      <c r="A25" s="625" t="s">
        <v>247</v>
      </c>
      <c r="B25" s="626" t="s">
        <v>248</v>
      </c>
      <c r="C25" s="628">
        <v>16966.950000000004</v>
      </c>
      <c r="D25" s="753">
        <f t="shared" si="1"/>
        <v>19511.992500000004</v>
      </c>
      <c r="E25" s="625" t="s">
        <v>264</v>
      </c>
      <c r="F25" s="626" t="s">
        <v>953</v>
      </c>
      <c r="G25" s="751">
        <v>109463.9</v>
      </c>
      <c r="H25" s="756">
        <f t="shared" si="0"/>
        <v>125883.48499999999</v>
      </c>
    </row>
    <row r="26" spans="1:8" ht="15" customHeight="1">
      <c r="A26" s="625" t="s">
        <v>249</v>
      </c>
      <c r="B26" s="626" t="s">
        <v>943</v>
      </c>
      <c r="C26" s="626">
        <v>8408.400000000001</v>
      </c>
      <c r="D26" s="753">
        <f t="shared" si="1"/>
        <v>9669.660000000002</v>
      </c>
      <c r="E26" s="1094" t="s">
        <v>952</v>
      </c>
      <c r="F26" s="1095"/>
      <c r="G26" s="1095"/>
      <c r="H26" s="756">
        <f t="shared" si="0"/>
        <v>0</v>
      </c>
    </row>
    <row r="27" spans="1:8" ht="15" customHeight="1">
      <c r="A27" s="625" t="s">
        <v>249</v>
      </c>
      <c r="B27" s="626" t="s">
        <v>242</v>
      </c>
      <c r="C27" s="626">
        <v>15315.300000000003</v>
      </c>
      <c r="D27" s="753">
        <f t="shared" si="1"/>
        <v>17612.595</v>
      </c>
      <c r="E27" s="631" t="s">
        <v>951</v>
      </c>
      <c r="F27" s="626" t="s">
        <v>938</v>
      </c>
      <c r="G27" s="751">
        <v>4813.9</v>
      </c>
      <c r="H27" s="756">
        <f t="shared" si="0"/>
        <v>5535.984999999999</v>
      </c>
    </row>
    <row r="28" spans="1:8" ht="15" customHeight="1">
      <c r="A28" s="625" t="s">
        <v>249</v>
      </c>
      <c r="B28" s="626" t="s">
        <v>248</v>
      </c>
      <c r="C28" s="626">
        <v>17567.55</v>
      </c>
      <c r="D28" s="753">
        <f t="shared" si="1"/>
        <v>20202.6825</v>
      </c>
      <c r="E28" s="629" t="s">
        <v>239</v>
      </c>
      <c r="F28" s="628" t="s">
        <v>950</v>
      </c>
      <c r="G28" s="754">
        <v>9194.25</v>
      </c>
      <c r="H28" s="756">
        <f t="shared" si="0"/>
        <v>10573.387499999999</v>
      </c>
    </row>
    <row r="29" spans="1:8" ht="15" customHeight="1">
      <c r="A29" s="625" t="s">
        <v>949</v>
      </c>
      <c r="B29" s="626" t="s">
        <v>943</v>
      </c>
      <c r="C29" s="626">
        <v>7507.500000000001</v>
      </c>
      <c r="D29" s="753">
        <f t="shared" si="1"/>
        <v>8633.625</v>
      </c>
      <c r="E29" s="625" t="s">
        <v>246</v>
      </c>
      <c r="F29" s="626" t="s">
        <v>938</v>
      </c>
      <c r="G29" s="751">
        <v>8222.5</v>
      </c>
      <c r="H29" s="756">
        <f t="shared" si="0"/>
        <v>9455.875</v>
      </c>
    </row>
    <row r="30" spans="1:8" ht="15" customHeight="1">
      <c r="A30" s="625" t="s">
        <v>949</v>
      </c>
      <c r="B30" s="626" t="s">
        <v>248</v>
      </c>
      <c r="C30" s="626">
        <v>16516.500000000004</v>
      </c>
      <c r="D30" s="753">
        <f t="shared" si="1"/>
        <v>18993.975000000002</v>
      </c>
      <c r="E30" s="629" t="s">
        <v>246</v>
      </c>
      <c r="F30" s="628" t="s">
        <v>948</v>
      </c>
      <c r="G30" s="754">
        <v>14949.999999999998</v>
      </c>
      <c r="H30" s="756">
        <f t="shared" si="0"/>
        <v>17192.499999999996</v>
      </c>
    </row>
    <row r="31" spans="1:8" ht="15" customHeight="1">
      <c r="A31" s="625" t="s">
        <v>945</v>
      </c>
      <c r="B31" s="626" t="s">
        <v>943</v>
      </c>
      <c r="C31" s="626" t="e">
        <v>#VALUE!</v>
      </c>
      <c r="D31" s="753" t="s">
        <v>982</v>
      </c>
      <c r="E31" s="631" t="s">
        <v>947</v>
      </c>
      <c r="F31" s="626" t="s">
        <v>938</v>
      </c>
      <c r="G31" s="751">
        <v>6428.499999999999</v>
      </c>
      <c r="H31" s="756">
        <f t="shared" si="0"/>
        <v>7392.774999999999</v>
      </c>
    </row>
    <row r="32" spans="1:8" ht="15" customHeight="1">
      <c r="A32" s="625" t="s">
        <v>945</v>
      </c>
      <c r="B32" s="632" t="s">
        <v>251</v>
      </c>
      <c r="C32" s="626" t="e">
        <v>#VALUE!</v>
      </c>
      <c r="D32" s="753" t="s">
        <v>982</v>
      </c>
      <c r="E32" s="625" t="s">
        <v>244</v>
      </c>
      <c r="F32" s="626" t="s">
        <v>946</v>
      </c>
      <c r="G32" s="751">
        <v>13559.65</v>
      </c>
      <c r="H32" s="756">
        <f t="shared" si="0"/>
        <v>15593.597499999998</v>
      </c>
    </row>
    <row r="33" spans="1:8" ht="15" customHeight="1">
      <c r="A33" s="625" t="s">
        <v>945</v>
      </c>
      <c r="B33" s="626" t="s">
        <v>937</v>
      </c>
      <c r="C33" s="626" t="e">
        <v>#VALUE!</v>
      </c>
      <c r="D33" s="753" t="s">
        <v>982</v>
      </c>
      <c r="E33" s="629" t="s">
        <v>250</v>
      </c>
      <c r="F33" s="628" t="s">
        <v>938</v>
      </c>
      <c r="G33" s="754">
        <v>7773.999999999999</v>
      </c>
      <c r="H33" s="756">
        <f t="shared" si="0"/>
        <v>8940.099999999999</v>
      </c>
    </row>
    <row r="34" spans="1:8" ht="15" customHeight="1">
      <c r="A34" s="625" t="s">
        <v>252</v>
      </c>
      <c r="B34" s="626" t="s">
        <v>943</v>
      </c>
      <c r="C34" s="626">
        <v>9774.765000000001</v>
      </c>
      <c r="D34" s="753">
        <f t="shared" si="1"/>
        <v>11240.97975</v>
      </c>
      <c r="E34" s="625" t="s">
        <v>250</v>
      </c>
      <c r="F34" s="626" t="s">
        <v>944</v>
      </c>
      <c r="G34" s="751">
        <v>17342</v>
      </c>
      <c r="H34" s="756">
        <f t="shared" si="0"/>
        <v>19943.3</v>
      </c>
    </row>
    <row r="35" spans="1:8" ht="15" customHeight="1">
      <c r="A35" s="625" t="s">
        <v>252</v>
      </c>
      <c r="B35" s="632" t="s">
        <v>251</v>
      </c>
      <c r="C35" s="626">
        <v>22672.65</v>
      </c>
      <c r="D35" s="753">
        <f t="shared" si="1"/>
        <v>26073.5475</v>
      </c>
      <c r="E35" s="629" t="s">
        <v>253</v>
      </c>
      <c r="F35" s="628" t="s">
        <v>938</v>
      </c>
      <c r="G35" s="754">
        <v>9194.25</v>
      </c>
      <c r="H35" s="756">
        <f t="shared" si="0"/>
        <v>10573.387499999999</v>
      </c>
    </row>
    <row r="36" spans="1:8" ht="15" customHeight="1">
      <c r="A36" s="625" t="s">
        <v>252</v>
      </c>
      <c r="B36" s="626" t="s">
        <v>937</v>
      </c>
      <c r="C36" s="626">
        <v>32282.250000000004</v>
      </c>
      <c r="D36" s="753">
        <f t="shared" si="1"/>
        <v>37124.5875</v>
      </c>
      <c r="E36" s="625" t="s">
        <v>253</v>
      </c>
      <c r="F36" s="626" t="s">
        <v>941</v>
      </c>
      <c r="G36" s="751">
        <v>34414.899999999994</v>
      </c>
      <c r="H36" s="756">
        <f t="shared" si="0"/>
        <v>39577.13499999999</v>
      </c>
    </row>
    <row r="37" spans="1:8" ht="15" customHeight="1">
      <c r="A37" s="625" t="s">
        <v>940</v>
      </c>
      <c r="B37" s="626" t="s">
        <v>943</v>
      </c>
      <c r="C37" s="626">
        <v>11351.340000000002</v>
      </c>
      <c r="D37" s="753">
        <f t="shared" si="1"/>
        <v>13054.041000000001</v>
      </c>
      <c r="E37" s="631" t="s">
        <v>942</v>
      </c>
      <c r="F37" s="628" t="s">
        <v>938</v>
      </c>
      <c r="G37" s="754">
        <v>10584.599999999999</v>
      </c>
      <c r="H37" s="756">
        <f t="shared" si="0"/>
        <v>12172.289999999997</v>
      </c>
    </row>
    <row r="38" spans="1:8" ht="15" customHeight="1">
      <c r="A38" s="625" t="s">
        <v>940</v>
      </c>
      <c r="B38" s="632" t="s">
        <v>251</v>
      </c>
      <c r="C38" s="626">
        <v>23933.910000000003</v>
      </c>
      <c r="D38" s="753">
        <f t="shared" si="1"/>
        <v>27523.9965</v>
      </c>
      <c r="E38" s="625" t="s">
        <v>255</v>
      </c>
      <c r="F38" s="626" t="s">
        <v>941</v>
      </c>
      <c r="G38" s="751">
        <v>35880</v>
      </c>
      <c r="H38" s="756">
        <f t="shared" si="0"/>
        <v>41262</v>
      </c>
    </row>
    <row r="39" spans="1:8" ht="15" customHeight="1">
      <c r="A39" s="625" t="s">
        <v>940</v>
      </c>
      <c r="B39" s="626" t="s">
        <v>937</v>
      </c>
      <c r="C39" s="626">
        <v>34984.950000000004</v>
      </c>
      <c r="D39" s="753">
        <f t="shared" si="1"/>
        <v>40232.692500000005</v>
      </c>
      <c r="E39" s="629" t="s">
        <v>257</v>
      </c>
      <c r="F39" s="628" t="s">
        <v>938</v>
      </c>
      <c r="G39" s="754">
        <v>12513.15</v>
      </c>
      <c r="H39" s="756">
        <f t="shared" si="0"/>
        <v>14390.122499999998</v>
      </c>
    </row>
    <row r="40" spans="1:8" ht="15" customHeight="1">
      <c r="A40" s="625" t="s">
        <v>254</v>
      </c>
      <c r="B40" s="626" t="s">
        <v>938</v>
      </c>
      <c r="C40" s="626">
        <v>10060.050000000001</v>
      </c>
      <c r="D40" s="753">
        <f t="shared" si="1"/>
        <v>11569.0575</v>
      </c>
      <c r="E40" s="625" t="s">
        <v>257</v>
      </c>
      <c r="F40" s="626" t="s">
        <v>939</v>
      </c>
      <c r="G40" s="751">
        <v>51876.49999999999</v>
      </c>
      <c r="H40" s="756">
        <f t="shared" si="0"/>
        <v>59657.974999999984</v>
      </c>
    </row>
    <row r="41" spans="1:8" ht="15" customHeight="1">
      <c r="A41" s="625" t="s">
        <v>254</v>
      </c>
      <c r="B41" s="632" t="s">
        <v>251</v>
      </c>
      <c r="C41" s="626">
        <v>23123.100000000002</v>
      </c>
      <c r="D41" s="753">
        <f t="shared" si="1"/>
        <v>26591.565</v>
      </c>
      <c r="E41" s="629" t="s">
        <v>936</v>
      </c>
      <c r="F41" s="628" t="s">
        <v>938</v>
      </c>
      <c r="G41" s="754">
        <v>39169</v>
      </c>
      <c r="H41" s="756">
        <f t="shared" si="0"/>
        <v>45044.35</v>
      </c>
    </row>
    <row r="42" spans="1:8" ht="15" customHeight="1">
      <c r="A42" s="633" t="s">
        <v>254</v>
      </c>
      <c r="B42" s="634" t="s">
        <v>937</v>
      </c>
      <c r="C42" s="634">
        <v>32777.745</v>
      </c>
      <c r="D42" s="753">
        <f t="shared" si="1"/>
        <v>37694.40675</v>
      </c>
      <c r="E42" s="633" t="s">
        <v>936</v>
      </c>
      <c r="F42" s="634" t="s">
        <v>935</v>
      </c>
      <c r="G42" s="755">
        <v>68919.5</v>
      </c>
      <c r="H42" s="756">
        <f t="shared" si="0"/>
        <v>79257.42499999999</v>
      </c>
    </row>
    <row r="43" spans="1:7" ht="15" customHeight="1">
      <c r="A43" s="1092"/>
      <c r="B43" s="1093"/>
      <c r="C43" s="1093"/>
      <c r="D43" s="1093"/>
      <c r="E43" s="1093"/>
      <c r="F43" s="1093"/>
      <c r="G43" s="1093"/>
    </row>
    <row r="44" spans="1:7" ht="15" customHeight="1">
      <c r="A44" s="635"/>
      <c r="B44" s="636"/>
      <c r="C44" s="636"/>
      <c r="D44" s="636"/>
      <c r="E44" s="635"/>
      <c r="F44" s="636"/>
      <c r="G44" s="636"/>
    </row>
    <row r="45" spans="1:7" ht="15" customHeight="1">
      <c r="A45" s="635"/>
      <c r="B45" s="636"/>
      <c r="C45" s="636"/>
      <c r="D45" s="636"/>
      <c r="E45" s="637"/>
      <c r="F45" s="638"/>
      <c r="G45" s="638"/>
    </row>
    <row r="46" spans="1:7" ht="15" customHeight="1">
      <c r="A46" s="635"/>
      <c r="B46" s="639"/>
      <c r="C46" s="636"/>
      <c r="D46" s="636"/>
      <c r="E46" s="635"/>
      <c r="F46" s="636"/>
      <c r="G46" s="636"/>
    </row>
    <row r="47" spans="1:7" ht="15" customHeight="1">
      <c r="A47" s="635"/>
      <c r="B47" s="636"/>
      <c r="C47" s="636"/>
      <c r="D47" s="636"/>
      <c r="E47" s="637"/>
      <c r="F47" s="638"/>
      <c r="G47" s="638"/>
    </row>
    <row r="48" spans="1:7" ht="15" customHeight="1">
      <c r="A48" s="635"/>
      <c r="B48" s="636"/>
      <c r="C48" s="636"/>
      <c r="D48" s="636"/>
      <c r="E48" s="635"/>
      <c r="F48" s="636"/>
      <c r="G48" s="636"/>
    </row>
    <row r="49" spans="1:7" ht="15" customHeight="1">
      <c r="A49" s="635"/>
      <c r="B49" s="636"/>
      <c r="C49" s="636"/>
      <c r="D49" s="636"/>
      <c r="E49" s="637"/>
      <c r="F49" s="638"/>
      <c r="G49" s="638"/>
    </row>
    <row r="50" spans="1:7" ht="15" customHeight="1">
      <c r="A50" s="635"/>
      <c r="B50" s="636"/>
      <c r="C50" s="636"/>
      <c r="D50" s="636"/>
      <c r="E50" s="637"/>
      <c r="F50" s="638"/>
      <c r="G50" s="638"/>
    </row>
    <row r="51" spans="1:7" ht="15" customHeight="1">
      <c r="A51" s="635"/>
      <c r="B51" s="636"/>
      <c r="C51" s="636"/>
      <c r="D51" s="636"/>
      <c r="E51" s="635"/>
      <c r="F51" s="636"/>
      <c r="G51" s="636"/>
    </row>
    <row r="52" spans="1:7" ht="15" customHeight="1">
      <c r="A52" s="635"/>
      <c r="B52" s="636"/>
      <c r="C52" s="636"/>
      <c r="D52" s="636"/>
      <c r="E52" s="637"/>
      <c r="F52" s="638"/>
      <c r="G52" s="638"/>
    </row>
    <row r="53" spans="1:7" ht="15" customHeight="1">
      <c r="A53" s="635"/>
      <c r="B53" s="636"/>
      <c r="C53" s="636"/>
      <c r="D53" s="636"/>
      <c r="E53" s="635"/>
      <c r="F53" s="636"/>
      <c r="G53" s="636"/>
    </row>
    <row r="54" spans="1:7" ht="15" customHeight="1">
      <c r="A54" s="1092"/>
      <c r="B54" s="1093"/>
      <c r="C54" s="1093"/>
      <c r="D54" s="1093"/>
      <c r="E54" s="1093"/>
      <c r="F54" s="1093"/>
      <c r="G54" s="1093"/>
    </row>
    <row r="55" spans="1:7" ht="15" customHeight="1">
      <c r="A55" s="635"/>
      <c r="B55" s="636"/>
      <c r="C55" s="636"/>
      <c r="D55" s="636"/>
      <c r="E55" s="635"/>
      <c r="F55" s="636"/>
      <c r="G55" s="636"/>
    </row>
    <row r="56" spans="1:7" ht="15" customHeight="1">
      <c r="A56" s="635"/>
      <c r="B56" s="636"/>
      <c r="C56" s="636"/>
      <c r="D56" s="636"/>
      <c r="E56" s="635"/>
      <c r="F56" s="636"/>
      <c r="G56" s="636"/>
    </row>
    <row r="57" spans="1:7" ht="15" customHeight="1">
      <c r="A57" s="637"/>
      <c r="B57" s="638"/>
      <c r="C57" s="638"/>
      <c r="D57" s="638"/>
      <c r="E57" s="635"/>
      <c r="F57" s="636"/>
      <c r="G57" s="636"/>
    </row>
    <row r="58" spans="1:7" ht="15" customHeight="1">
      <c r="A58" s="637"/>
      <c r="B58" s="638"/>
      <c r="C58" s="638"/>
      <c r="D58" s="638"/>
      <c r="E58" s="635"/>
      <c r="F58" s="636"/>
      <c r="G58" s="636"/>
    </row>
    <row r="59" spans="1:7" ht="15" customHeight="1">
      <c r="A59" s="637"/>
      <c r="B59" s="640"/>
      <c r="C59" s="638"/>
      <c r="D59" s="638"/>
      <c r="E59" s="635"/>
      <c r="F59" s="639"/>
      <c r="G59" s="636"/>
    </row>
    <row r="60" spans="1:7" ht="15" customHeight="1">
      <c r="A60" s="637"/>
      <c r="B60" s="638"/>
      <c r="C60" s="638"/>
      <c r="D60" s="638"/>
      <c r="E60" s="1091"/>
      <c r="F60" s="1091"/>
      <c r="G60" s="1091"/>
    </row>
  </sheetData>
  <sheetProtection/>
  <mergeCells count="9">
    <mergeCell ref="A1:H1"/>
    <mergeCell ref="A2:H2"/>
    <mergeCell ref="A3:H3"/>
    <mergeCell ref="A5:H5"/>
    <mergeCell ref="E60:G60"/>
    <mergeCell ref="A43:G43"/>
    <mergeCell ref="A54:G54"/>
    <mergeCell ref="A6:C6"/>
    <mergeCell ref="E26:G26"/>
  </mergeCell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view="pageLayout" zoomScaleSheetLayoutView="100" workbookViewId="0" topLeftCell="A52">
      <selection activeCell="M6" sqref="M6"/>
    </sheetView>
  </sheetViews>
  <sheetFormatPr defaultColWidth="8.8515625" defaultRowHeight="12.75"/>
  <cols>
    <col min="1" max="1" width="17.28125" style="245" customWidth="1"/>
    <col min="2" max="3" width="6.28125" style="245" customWidth="1"/>
    <col min="4" max="4" width="10.00390625" style="245" customWidth="1"/>
    <col min="5" max="5" width="10.7109375" style="245" customWidth="1"/>
    <col min="6" max="6" width="0.85546875" style="245" customWidth="1"/>
    <col min="7" max="7" width="2.7109375" style="245" customWidth="1"/>
    <col min="8" max="8" width="7.7109375" style="245" customWidth="1"/>
    <col min="9" max="10" width="6.28125" style="245" customWidth="1"/>
    <col min="11" max="11" width="8.421875" style="245" customWidth="1"/>
    <col min="12" max="12" width="11.421875" style="245" customWidth="1"/>
    <col min="13" max="13" width="10.28125" style="245" customWidth="1"/>
    <col min="14" max="16384" width="8.8515625" style="245" customWidth="1"/>
  </cols>
  <sheetData>
    <row r="1" spans="1:13" ht="21" customHeight="1">
      <c r="A1" s="864" t="s">
        <v>979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</row>
    <row r="2" spans="1:13" ht="14.25" customHeight="1">
      <c r="A2" s="792" t="s">
        <v>22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</row>
    <row r="3" spans="1:13" ht="14.25" customHeight="1" thickBot="1">
      <c r="A3" s="867" t="s">
        <v>983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</row>
    <row r="4" spans="1:13" ht="16.5" thickBot="1" thickTop="1">
      <c r="A4" s="856" t="s">
        <v>44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</row>
    <row r="5" spans="1:13" ht="13.5" thickBot="1">
      <c r="A5" s="351" t="s">
        <v>1</v>
      </c>
      <c r="B5" s="152" t="s">
        <v>2</v>
      </c>
      <c r="C5" s="152" t="s">
        <v>4</v>
      </c>
      <c r="D5" s="152" t="s">
        <v>45</v>
      </c>
      <c r="E5" s="152" t="s">
        <v>0</v>
      </c>
      <c r="H5" s="858" t="s">
        <v>1</v>
      </c>
      <c r="I5" s="859"/>
      <c r="J5" s="172" t="s">
        <v>2</v>
      </c>
      <c r="K5" s="152" t="s">
        <v>4</v>
      </c>
      <c r="L5" s="295" t="s">
        <v>45</v>
      </c>
      <c r="M5" s="152" t="s">
        <v>0</v>
      </c>
    </row>
    <row r="6" spans="1:13" ht="15" customHeight="1" thickBot="1">
      <c r="A6" s="319"/>
      <c r="B6" s="171">
        <v>16</v>
      </c>
      <c r="C6" s="153">
        <v>15</v>
      </c>
      <c r="D6" s="319"/>
      <c r="E6" s="152">
        <v>120</v>
      </c>
      <c r="H6" s="860"/>
      <c r="I6" s="861"/>
      <c r="J6" s="153">
        <v>16</v>
      </c>
      <c r="K6" s="356">
        <v>15</v>
      </c>
      <c r="L6" s="319"/>
      <c r="M6" s="217">
        <v>780</v>
      </c>
    </row>
    <row r="7" spans="1:13" ht="14.25" customHeight="1" thickBot="1">
      <c r="A7" s="229" t="s">
        <v>46</v>
      </c>
      <c r="B7" s="249"/>
      <c r="C7" s="153">
        <v>20</v>
      </c>
      <c r="D7" s="160" t="s">
        <v>48</v>
      </c>
      <c r="E7" s="152">
        <v>135</v>
      </c>
      <c r="H7" s="791" t="s">
        <v>49</v>
      </c>
      <c r="I7" s="792"/>
      <c r="J7" s="153">
        <v>16</v>
      </c>
      <c r="K7" s="356">
        <v>20</v>
      </c>
      <c r="L7" s="249"/>
      <c r="M7" s="217">
        <v>900</v>
      </c>
    </row>
    <row r="8" spans="1:13" ht="12.75" customHeight="1" thickBot="1">
      <c r="A8" s="249"/>
      <c r="B8" s="249"/>
      <c r="C8" s="153">
        <v>25</v>
      </c>
      <c r="D8" s="160" t="s">
        <v>47</v>
      </c>
      <c r="E8" s="152">
        <v>210</v>
      </c>
      <c r="H8" s="791" t="s">
        <v>970</v>
      </c>
      <c r="I8" s="792"/>
      <c r="J8" s="153">
        <v>10</v>
      </c>
      <c r="K8" s="356">
        <v>25</v>
      </c>
      <c r="L8" s="249"/>
      <c r="M8" s="217">
        <v>1032</v>
      </c>
    </row>
    <row r="9" spans="1:13" ht="15" customHeight="1" thickBot="1">
      <c r="A9" s="249"/>
      <c r="B9" s="249"/>
      <c r="C9" s="153">
        <v>32</v>
      </c>
      <c r="D9" s="160" t="s">
        <v>64</v>
      </c>
      <c r="E9" s="152">
        <v>270</v>
      </c>
      <c r="H9" s="787"/>
      <c r="I9" s="788"/>
      <c r="J9" s="153">
        <v>10</v>
      </c>
      <c r="K9" s="356">
        <v>32</v>
      </c>
      <c r="L9" s="160" t="s">
        <v>50</v>
      </c>
      <c r="M9" s="217">
        <v>1296</v>
      </c>
    </row>
    <row r="10" spans="1:13" ht="17.25" thickBot="1">
      <c r="A10" s="359"/>
      <c r="B10" s="249"/>
      <c r="C10" s="153">
        <v>40</v>
      </c>
      <c r="D10" s="249"/>
      <c r="E10" s="152">
        <v>564</v>
      </c>
      <c r="F10" s="221"/>
      <c r="H10" s="862"/>
      <c r="I10" s="863"/>
      <c r="J10" s="153">
        <v>10</v>
      </c>
      <c r="K10" s="356">
        <v>40</v>
      </c>
      <c r="L10" s="160" t="s">
        <v>51</v>
      </c>
      <c r="M10" s="217">
        <v>1440</v>
      </c>
    </row>
    <row r="11" spans="1:13" ht="16.5" thickBot="1">
      <c r="A11" s="358"/>
      <c r="B11" s="249"/>
      <c r="C11" s="344">
        <v>50</v>
      </c>
      <c r="D11" s="358"/>
      <c r="E11" s="357">
        <v>708</v>
      </c>
      <c r="F11" s="300"/>
      <c r="H11" s="169"/>
      <c r="I11" s="168"/>
      <c r="J11" s="153">
        <v>10</v>
      </c>
      <c r="K11" s="356">
        <v>50</v>
      </c>
      <c r="L11" s="160" t="s">
        <v>52</v>
      </c>
      <c r="M11" s="217">
        <v>1980</v>
      </c>
    </row>
    <row r="12" spans="1:13" ht="16.5" thickBot="1">
      <c r="A12" s="354"/>
      <c r="B12" s="222"/>
      <c r="C12" s="153">
        <v>65</v>
      </c>
      <c r="D12" s="244"/>
      <c r="E12" s="152">
        <v>1116</v>
      </c>
      <c r="F12" s="168"/>
      <c r="H12" s="169"/>
      <c r="I12" s="148"/>
      <c r="J12" s="153">
        <v>6</v>
      </c>
      <c r="K12" s="356">
        <v>80</v>
      </c>
      <c r="L12" s="160" t="s">
        <v>53</v>
      </c>
      <c r="M12" s="217">
        <v>3072</v>
      </c>
    </row>
    <row r="13" spans="1:13" ht="16.5" thickBot="1">
      <c r="A13" s="355"/>
      <c r="B13" s="171">
        <v>16</v>
      </c>
      <c r="C13" s="153">
        <v>25</v>
      </c>
      <c r="D13" s="295"/>
      <c r="E13" s="152">
        <v>432</v>
      </c>
      <c r="F13" s="168"/>
      <c r="H13" s="169"/>
      <c r="I13" s="148"/>
      <c r="J13" s="153">
        <v>6</v>
      </c>
      <c r="K13" s="356">
        <v>100</v>
      </c>
      <c r="L13" s="229"/>
      <c r="M13" s="217">
        <v>3360</v>
      </c>
    </row>
    <row r="14" spans="1:13" ht="16.5" thickBot="1">
      <c r="A14" s="229" t="s">
        <v>964</v>
      </c>
      <c r="B14" s="229"/>
      <c r="C14" s="153">
        <v>32</v>
      </c>
      <c r="D14" s="160" t="s">
        <v>48</v>
      </c>
      <c r="E14" s="152">
        <v>708</v>
      </c>
      <c r="F14" s="168"/>
      <c r="H14" s="353"/>
      <c r="I14" s="243"/>
      <c r="J14" s="155">
        <v>6</v>
      </c>
      <c r="K14" s="356">
        <v>200</v>
      </c>
      <c r="L14" s="352"/>
      <c r="M14" s="217">
        <v>4200</v>
      </c>
    </row>
    <row r="15" spans="1:13" ht="16.5" thickBot="1">
      <c r="A15" s="333"/>
      <c r="B15" s="229"/>
      <c r="C15" s="153">
        <v>40</v>
      </c>
      <c r="D15" s="160" t="s">
        <v>47</v>
      </c>
      <c r="E15" s="152">
        <v>1044</v>
      </c>
      <c r="F15" s="168"/>
      <c r="H15" s="794"/>
      <c r="I15" s="796"/>
      <c r="J15" s="158">
        <v>16</v>
      </c>
      <c r="K15" s="311">
        <v>25</v>
      </c>
      <c r="L15" s="171" t="s">
        <v>48</v>
      </c>
      <c r="M15" s="152">
        <v>5040</v>
      </c>
    </row>
    <row r="16" spans="1:13" ht="16.5" thickBot="1">
      <c r="A16" s="354"/>
      <c r="B16" s="352"/>
      <c r="C16" s="171">
        <v>50</v>
      </c>
      <c r="D16" s="155" t="s">
        <v>64</v>
      </c>
      <c r="E16" s="152">
        <v>1200</v>
      </c>
      <c r="F16" s="168"/>
      <c r="H16" s="791" t="s">
        <v>54</v>
      </c>
      <c r="I16" s="786"/>
      <c r="J16" s="160"/>
      <c r="K16" s="311">
        <v>40</v>
      </c>
      <c r="L16" s="160" t="s">
        <v>55</v>
      </c>
      <c r="M16" s="152">
        <v>5760</v>
      </c>
    </row>
    <row r="17" spans="1:13" ht="16.5" thickBot="1">
      <c r="A17" s="355"/>
      <c r="B17" s="171">
        <v>25</v>
      </c>
      <c r="C17" s="311">
        <v>32</v>
      </c>
      <c r="D17" s="295"/>
      <c r="E17" s="152">
        <v>2244</v>
      </c>
      <c r="F17" s="168"/>
      <c r="H17" s="784"/>
      <c r="I17" s="786"/>
      <c r="J17" s="160"/>
      <c r="K17" s="311">
        <v>50</v>
      </c>
      <c r="L17" s="160" t="s">
        <v>56</v>
      </c>
      <c r="M17" s="152">
        <v>5976</v>
      </c>
    </row>
    <row r="18" spans="1:13" ht="16.5" thickBot="1">
      <c r="A18" s="229" t="s">
        <v>8</v>
      </c>
      <c r="B18" s="229"/>
      <c r="C18" s="311">
        <v>40</v>
      </c>
      <c r="D18" s="160" t="s">
        <v>48</v>
      </c>
      <c r="E18" s="152">
        <v>2724</v>
      </c>
      <c r="F18" s="300"/>
      <c r="H18" s="865"/>
      <c r="I18" s="866"/>
      <c r="J18" s="155"/>
      <c r="K18" s="311"/>
      <c r="L18" s="222"/>
      <c r="M18" s="152"/>
    </row>
    <row r="19" spans="1:13" ht="16.5" thickBot="1">
      <c r="A19" s="333"/>
      <c r="B19" s="229"/>
      <c r="C19" s="311">
        <v>50</v>
      </c>
      <c r="D19" s="160" t="s">
        <v>47</v>
      </c>
      <c r="E19" s="152">
        <v>2820</v>
      </c>
      <c r="F19" s="300"/>
      <c r="H19" s="794"/>
      <c r="I19" s="796"/>
      <c r="J19" s="171">
        <v>16</v>
      </c>
      <c r="K19" s="171">
        <v>25</v>
      </c>
      <c r="L19" s="160" t="s">
        <v>58</v>
      </c>
      <c r="M19" s="295">
        <v>7440</v>
      </c>
    </row>
    <row r="20" spans="1:13" ht="16.5" thickBot="1">
      <c r="A20" s="333"/>
      <c r="B20" s="229"/>
      <c r="C20" s="311">
        <v>65</v>
      </c>
      <c r="D20" s="160" t="s">
        <v>64</v>
      </c>
      <c r="E20" s="152">
        <v>5268</v>
      </c>
      <c r="F20" s="168"/>
      <c r="H20" s="791" t="s">
        <v>57</v>
      </c>
      <c r="I20" s="786"/>
      <c r="J20" s="160"/>
      <c r="K20" s="160">
        <v>50</v>
      </c>
      <c r="L20" s="160" t="s">
        <v>55</v>
      </c>
      <c r="M20" s="229">
        <v>9000</v>
      </c>
    </row>
    <row r="21" spans="1:13" ht="16.5" thickBot="1">
      <c r="A21" s="354"/>
      <c r="B21" s="352"/>
      <c r="C21" s="311">
        <v>80</v>
      </c>
      <c r="D21" s="352"/>
      <c r="E21" s="152">
        <v>6805</v>
      </c>
      <c r="F21" s="168">
        <v>220</v>
      </c>
      <c r="G21" s="221"/>
      <c r="H21" s="865"/>
      <c r="I21" s="866"/>
      <c r="J21" s="155"/>
      <c r="K21" s="155">
        <v>65</v>
      </c>
      <c r="L21" s="155" t="s">
        <v>59</v>
      </c>
      <c r="M21" s="352">
        <v>9960</v>
      </c>
    </row>
    <row r="22" spans="1:13" ht="15.75">
      <c r="A22" s="168"/>
      <c r="B22" s="148"/>
      <c r="C22" s="148"/>
      <c r="D22" s="148"/>
      <c r="E22" s="148"/>
      <c r="F22" s="168">
        <v>240</v>
      </c>
      <c r="G22" s="221"/>
      <c r="H22" s="168"/>
      <c r="I22" s="148"/>
      <c r="J22" s="148"/>
      <c r="K22" s="148"/>
      <c r="L22" s="148"/>
      <c r="M22" s="168"/>
    </row>
    <row r="23" spans="1:13" ht="13.5" thickBot="1">
      <c r="A23" s="792" t="s">
        <v>60</v>
      </c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</row>
    <row r="24" spans="1:13" ht="16.5" thickBot="1">
      <c r="A24" s="351" t="s">
        <v>1</v>
      </c>
      <c r="B24" s="152" t="s">
        <v>2</v>
      </c>
      <c r="C24" s="152" t="s">
        <v>4</v>
      </c>
      <c r="D24" s="152" t="s">
        <v>45</v>
      </c>
      <c r="E24" s="152" t="s">
        <v>0</v>
      </c>
      <c r="F24" s="221"/>
      <c r="G24" s="313"/>
      <c r="H24" s="868" t="s">
        <v>1</v>
      </c>
      <c r="I24" s="869"/>
      <c r="J24" s="217" t="s">
        <v>2</v>
      </c>
      <c r="K24" s="152" t="s">
        <v>4</v>
      </c>
      <c r="L24" s="152" t="s">
        <v>45</v>
      </c>
      <c r="M24" s="152" t="s">
        <v>0</v>
      </c>
    </row>
    <row r="25" spans="1:13" ht="16.5" thickBot="1">
      <c r="A25" s="319"/>
      <c r="B25" s="171">
        <v>25</v>
      </c>
      <c r="C25" s="153">
        <v>20</v>
      </c>
      <c r="D25" s="171" t="s">
        <v>62</v>
      </c>
      <c r="E25" s="152">
        <v>1218</v>
      </c>
      <c r="F25" s="350"/>
      <c r="G25" s="313"/>
      <c r="H25" s="860"/>
      <c r="I25" s="870"/>
      <c r="J25" s="171">
        <v>63</v>
      </c>
      <c r="K25" s="153">
        <v>15</v>
      </c>
      <c r="L25" s="319"/>
      <c r="M25" s="152">
        <v>2112</v>
      </c>
    </row>
    <row r="26" spans="1:13" ht="16.5" thickBot="1">
      <c r="A26" s="229" t="s">
        <v>61</v>
      </c>
      <c r="B26" s="249"/>
      <c r="C26" s="153">
        <v>25</v>
      </c>
      <c r="D26" s="160" t="s">
        <v>63</v>
      </c>
      <c r="E26" s="152">
        <v>1236</v>
      </c>
      <c r="G26" s="170"/>
      <c r="H26" s="791" t="s">
        <v>67</v>
      </c>
      <c r="I26" s="786"/>
      <c r="J26" s="349"/>
      <c r="K26" s="153">
        <v>20</v>
      </c>
      <c r="L26" s="160" t="s">
        <v>48</v>
      </c>
      <c r="M26" s="152">
        <v>2844</v>
      </c>
    </row>
    <row r="27" spans="1:13" ht="17.25" customHeight="1" thickBot="1">
      <c r="A27" s="348"/>
      <c r="B27" s="222"/>
      <c r="C27" s="153">
        <v>32</v>
      </c>
      <c r="D27" s="155" t="s">
        <v>59</v>
      </c>
      <c r="E27" s="152">
        <v>1518</v>
      </c>
      <c r="G27" s="347"/>
      <c r="H27" s="871" t="s">
        <v>5</v>
      </c>
      <c r="I27" s="872"/>
      <c r="J27" s="345"/>
      <c r="K27" s="344">
        <v>25</v>
      </c>
      <c r="L27" s="160" t="s">
        <v>47</v>
      </c>
      <c r="M27" s="177">
        <v>3096</v>
      </c>
    </row>
    <row r="28" spans="1:13" ht="13.5" thickBot="1">
      <c r="A28" s="343"/>
      <c r="B28" s="171">
        <v>25</v>
      </c>
      <c r="C28" s="332">
        <v>40</v>
      </c>
      <c r="D28" s="319"/>
      <c r="E28" s="152">
        <v>4440</v>
      </c>
      <c r="G28" s="221"/>
      <c r="H28" s="342"/>
      <c r="I28" s="261"/>
      <c r="J28" s="249"/>
      <c r="K28" s="153">
        <v>32</v>
      </c>
      <c r="L28" s="160" t="s">
        <v>68</v>
      </c>
      <c r="M28" s="152">
        <v>4296</v>
      </c>
    </row>
    <row r="29" spans="1:18" ht="16.5" thickBot="1">
      <c r="A29" s="229" t="s">
        <v>65</v>
      </c>
      <c r="B29" s="333"/>
      <c r="C29" s="332">
        <v>50</v>
      </c>
      <c r="D29" s="160" t="s">
        <v>62</v>
      </c>
      <c r="E29" s="152">
        <v>5520</v>
      </c>
      <c r="G29" s="309"/>
      <c r="H29" s="341"/>
      <c r="I29" s="340"/>
      <c r="J29" s="339"/>
      <c r="K29" s="153">
        <v>40</v>
      </c>
      <c r="L29" s="339"/>
      <c r="M29" s="152">
        <v>4944</v>
      </c>
      <c r="R29" s="338"/>
    </row>
    <row r="30" spans="1:18" ht="16.5" thickBot="1">
      <c r="A30" s="333"/>
      <c r="B30" s="229"/>
      <c r="C30" s="332">
        <v>65</v>
      </c>
      <c r="D30" s="337" t="s">
        <v>63</v>
      </c>
      <c r="E30" s="152">
        <v>9420</v>
      </c>
      <c r="G30" s="309"/>
      <c r="H30" s="873"/>
      <c r="I30" s="874"/>
      <c r="J30" s="336" t="s">
        <v>228</v>
      </c>
      <c r="K30" s="153">
        <v>15</v>
      </c>
      <c r="L30" s="171" t="s">
        <v>50</v>
      </c>
      <c r="M30" s="152">
        <v>1500</v>
      </c>
      <c r="R30" s="335"/>
    </row>
    <row r="31" spans="1:13" ht="16.5" thickBot="1">
      <c r="A31" s="333"/>
      <c r="B31" s="229"/>
      <c r="C31" s="332">
        <v>80</v>
      </c>
      <c r="D31" s="160" t="s">
        <v>59</v>
      </c>
      <c r="E31" s="152">
        <v>9984</v>
      </c>
      <c r="G31" s="309"/>
      <c r="H31" s="829" t="s">
        <v>72</v>
      </c>
      <c r="I31" s="855"/>
      <c r="J31" s="330"/>
      <c r="K31" s="153">
        <v>25</v>
      </c>
      <c r="L31" s="160" t="s">
        <v>51</v>
      </c>
      <c r="M31" s="152">
        <v>5640</v>
      </c>
    </row>
    <row r="32" spans="1:13" ht="16.5" thickBot="1">
      <c r="A32" s="333"/>
      <c r="B32" s="229"/>
      <c r="C32" s="332">
        <v>100</v>
      </c>
      <c r="D32" s="334"/>
      <c r="E32" s="152">
        <v>12552</v>
      </c>
      <c r="G32" s="309"/>
      <c r="H32" s="829" t="s">
        <v>73</v>
      </c>
      <c r="I32" s="855"/>
      <c r="J32" s="330"/>
      <c r="K32" s="153">
        <v>40</v>
      </c>
      <c r="L32" s="160" t="s">
        <v>52</v>
      </c>
      <c r="M32" s="152">
        <v>6288</v>
      </c>
    </row>
    <row r="33" spans="1:13" ht="16.5" thickBot="1">
      <c r="A33" s="333"/>
      <c r="B33" s="229"/>
      <c r="C33" s="332">
        <v>125</v>
      </c>
      <c r="D33" s="334"/>
      <c r="E33" s="152">
        <v>11340</v>
      </c>
      <c r="G33" s="309"/>
      <c r="H33" s="829"/>
      <c r="I33" s="855"/>
      <c r="J33" s="330"/>
      <c r="K33" s="153">
        <v>50</v>
      </c>
      <c r="L33" s="160" t="s">
        <v>74</v>
      </c>
      <c r="M33" s="152">
        <v>6696</v>
      </c>
    </row>
    <row r="34" spans="1:13" ht="16.5" thickBot="1">
      <c r="A34" s="333"/>
      <c r="B34" s="229"/>
      <c r="C34" s="332">
        <v>150</v>
      </c>
      <c r="D34" s="331"/>
      <c r="E34" s="152">
        <v>12240</v>
      </c>
      <c r="G34" s="309"/>
      <c r="H34" s="829"/>
      <c r="I34" s="855"/>
      <c r="J34" s="330"/>
      <c r="K34" s="153">
        <v>65</v>
      </c>
      <c r="L34" s="229"/>
      <c r="M34" s="152">
        <v>9480</v>
      </c>
    </row>
    <row r="35" spans="1:13" ht="14.25" customHeight="1" thickBot="1">
      <c r="A35" s="222"/>
      <c r="B35" s="222"/>
      <c r="C35" s="153">
        <v>200</v>
      </c>
      <c r="D35" s="249"/>
      <c r="E35" s="152">
        <v>15000</v>
      </c>
      <c r="G35" s="221"/>
      <c r="H35" s="787"/>
      <c r="I35" s="789"/>
      <c r="J35" s="249"/>
      <c r="K35" s="153">
        <v>80</v>
      </c>
      <c r="L35" s="249"/>
      <c r="M35" s="152">
        <v>10800</v>
      </c>
    </row>
    <row r="36" spans="1:13" ht="12.75" customHeight="1" thickBot="1">
      <c r="A36" s="319"/>
      <c r="B36" s="329">
        <v>40</v>
      </c>
      <c r="C36" s="153">
        <v>40</v>
      </c>
      <c r="D36" s="319"/>
      <c r="E36" s="152">
        <v>4200</v>
      </c>
      <c r="F36" s="221"/>
      <c r="G36" s="221"/>
      <c r="H36" s="327"/>
      <c r="I36" s="261"/>
      <c r="J36" s="249"/>
      <c r="K36" s="153">
        <v>100</v>
      </c>
      <c r="L36" s="249"/>
      <c r="M36" s="152">
        <v>12600</v>
      </c>
    </row>
    <row r="37" spans="1:13" ht="13.5" thickBot="1">
      <c r="A37" s="328" t="s">
        <v>66</v>
      </c>
      <c r="B37" s="249"/>
      <c r="C37" s="153">
        <v>50</v>
      </c>
      <c r="D37" s="249"/>
      <c r="E37" s="152">
        <v>5400</v>
      </c>
      <c r="F37" s="221"/>
      <c r="G37" s="221"/>
      <c r="H37" s="327"/>
      <c r="I37" s="261"/>
      <c r="J37" s="249"/>
      <c r="K37" s="153">
        <v>125</v>
      </c>
      <c r="L37" s="249"/>
      <c r="M37" s="152">
        <v>18960</v>
      </c>
    </row>
    <row r="38" spans="1:13" ht="13.5" thickBot="1">
      <c r="A38" s="249"/>
      <c r="B38" s="249"/>
      <c r="C38" s="153">
        <v>65</v>
      </c>
      <c r="D38" s="160" t="s">
        <v>48</v>
      </c>
      <c r="E38" s="152">
        <v>7920</v>
      </c>
      <c r="F38" s="221"/>
      <c r="G38" s="221"/>
      <c r="H38" s="327"/>
      <c r="I38" s="261"/>
      <c r="J38" s="249"/>
      <c r="K38" s="153"/>
      <c r="L38" s="249"/>
      <c r="M38" s="152"/>
    </row>
    <row r="39" spans="1:13" ht="13.5" thickBot="1">
      <c r="A39" s="326"/>
      <c r="B39" s="249"/>
      <c r="C39" s="153">
        <v>80</v>
      </c>
      <c r="D39" s="160" t="s">
        <v>47</v>
      </c>
      <c r="E39" s="152">
        <v>8880</v>
      </c>
      <c r="F39" s="145"/>
      <c r="G39" s="221"/>
      <c r="H39" s="325"/>
      <c r="I39" s="261"/>
      <c r="J39" s="324"/>
      <c r="K39" s="153"/>
      <c r="L39" s="249"/>
      <c r="M39" s="152"/>
    </row>
    <row r="40" spans="1:13" ht="13.5" thickBot="1">
      <c r="A40" s="323"/>
      <c r="B40" s="249"/>
      <c r="C40" s="153">
        <v>100</v>
      </c>
      <c r="D40" s="160" t="s">
        <v>64</v>
      </c>
      <c r="E40" s="152">
        <v>11160</v>
      </c>
      <c r="F40" s="145"/>
      <c r="G40" s="221"/>
      <c r="H40" s="322"/>
      <c r="I40" s="275"/>
      <c r="J40" s="320"/>
      <c r="K40" s="153"/>
      <c r="L40" s="249"/>
      <c r="M40" s="152"/>
    </row>
    <row r="41" spans="1:13" ht="13.5" thickBot="1">
      <c r="A41" s="249"/>
      <c r="B41" s="249"/>
      <c r="C41" s="153">
        <v>150</v>
      </c>
      <c r="D41" s="161"/>
      <c r="E41" s="152">
        <v>19440</v>
      </c>
      <c r="F41" s="145"/>
      <c r="G41" s="221"/>
      <c r="H41" s="825"/>
      <c r="I41" s="875"/>
      <c r="J41" s="171">
        <v>40</v>
      </c>
      <c r="K41" s="311">
        <v>15</v>
      </c>
      <c r="L41" s="319"/>
      <c r="M41" s="217">
        <v>4320</v>
      </c>
    </row>
    <row r="42" spans="1:13" ht="13.5" thickBot="1">
      <c r="A42" s="222"/>
      <c r="B42" s="249"/>
      <c r="C42" s="153">
        <v>200</v>
      </c>
      <c r="D42" s="320"/>
      <c r="E42" s="152">
        <v>11760</v>
      </c>
      <c r="F42" s="145"/>
      <c r="G42" s="221"/>
      <c r="H42" s="829" t="s">
        <v>75</v>
      </c>
      <c r="I42" s="855"/>
      <c r="J42" s="249"/>
      <c r="K42" s="311">
        <v>40</v>
      </c>
      <c r="L42" s="249"/>
      <c r="M42" s="317">
        <v>3888</v>
      </c>
    </row>
    <row r="43" spans="1:13" ht="13.5" customHeight="1" thickBot="1">
      <c r="A43" s="312"/>
      <c r="B43" s="319"/>
      <c r="C43" s="227">
        <v>15</v>
      </c>
      <c r="D43" s="318"/>
      <c r="E43" s="217">
        <v>2184</v>
      </c>
      <c r="F43" s="145"/>
      <c r="G43" s="221"/>
      <c r="H43" s="829" t="s">
        <v>76</v>
      </c>
      <c r="I43" s="855"/>
      <c r="J43" s="249"/>
      <c r="K43" s="311">
        <v>65</v>
      </c>
      <c r="L43" s="160" t="s">
        <v>50</v>
      </c>
      <c r="M43" s="317">
        <v>5160</v>
      </c>
    </row>
    <row r="44" spans="1:13" ht="15.75" customHeight="1" thickBot="1">
      <c r="A44" s="162" t="s">
        <v>67</v>
      </c>
      <c r="B44" s="160"/>
      <c r="C44" s="227">
        <v>20</v>
      </c>
      <c r="D44" s="249"/>
      <c r="E44" s="217">
        <v>2964</v>
      </c>
      <c r="F44" s="221"/>
      <c r="G44" s="221"/>
      <c r="H44" s="791"/>
      <c r="I44" s="793"/>
      <c r="J44" s="249"/>
      <c r="K44" s="311">
        <v>80</v>
      </c>
      <c r="L44" s="160" t="s">
        <v>51</v>
      </c>
      <c r="M44" s="217">
        <v>10800</v>
      </c>
    </row>
    <row r="45" spans="1:13" ht="15" customHeight="1" thickBot="1">
      <c r="A45" s="316"/>
      <c r="B45" s="160"/>
      <c r="C45" s="227">
        <v>25</v>
      </c>
      <c r="D45" s="249"/>
      <c r="E45" s="217">
        <v>3240</v>
      </c>
      <c r="F45" s="221"/>
      <c r="G45" s="221"/>
      <c r="H45" s="787"/>
      <c r="I45" s="789"/>
      <c r="J45" s="249"/>
      <c r="K45" s="311">
        <v>150</v>
      </c>
      <c r="L45" s="160" t="s">
        <v>52</v>
      </c>
      <c r="M45" s="217">
        <v>25200</v>
      </c>
    </row>
    <row r="46" spans="1:13" ht="13.5" thickBot="1">
      <c r="A46" s="315"/>
      <c r="B46" s="160"/>
      <c r="C46" s="227">
        <v>32</v>
      </c>
      <c r="D46" s="249"/>
      <c r="E46" s="217">
        <v>4824</v>
      </c>
      <c r="F46" s="221"/>
      <c r="G46" s="221"/>
      <c r="H46" s="787"/>
      <c r="I46" s="789"/>
      <c r="J46" s="249"/>
      <c r="K46" s="294"/>
      <c r="L46" s="160" t="s">
        <v>77</v>
      </c>
      <c r="M46" s="172"/>
    </row>
    <row r="47" spans="1:13" ht="16.5" thickBot="1">
      <c r="A47" s="314"/>
      <c r="B47" s="160">
        <v>63</v>
      </c>
      <c r="C47" s="227">
        <v>40</v>
      </c>
      <c r="D47" s="160" t="s">
        <v>48</v>
      </c>
      <c r="E47" s="217">
        <v>5184</v>
      </c>
      <c r="F47" s="313"/>
      <c r="G47" s="221"/>
      <c r="H47" s="877" t="s">
        <v>971</v>
      </c>
      <c r="I47" s="878"/>
      <c r="J47" s="602">
        <v>16</v>
      </c>
      <c r="K47" s="603">
        <v>50</v>
      </c>
      <c r="L47" s="602" t="s">
        <v>50</v>
      </c>
      <c r="M47" s="604">
        <v>3840</v>
      </c>
    </row>
    <row r="48" spans="1:13" ht="13.5" thickBot="1">
      <c r="A48" s="312"/>
      <c r="B48" s="249"/>
      <c r="C48" s="227">
        <v>15</v>
      </c>
      <c r="D48" s="160" t="s">
        <v>47</v>
      </c>
      <c r="E48" s="152">
        <v>2964</v>
      </c>
      <c r="F48" s="156"/>
      <c r="G48" s="303"/>
      <c r="H48" s="787"/>
      <c r="I48" s="789"/>
      <c r="J48" s="249"/>
      <c r="K48" s="311">
        <v>100</v>
      </c>
      <c r="L48" s="249" t="s">
        <v>51</v>
      </c>
      <c r="M48" s="217">
        <v>9720</v>
      </c>
    </row>
    <row r="49" spans="1:13" ht="13.5" thickBot="1">
      <c r="A49" s="162" t="s">
        <v>69</v>
      </c>
      <c r="B49" s="249"/>
      <c r="C49" s="227">
        <v>20</v>
      </c>
      <c r="D49" s="160" t="s">
        <v>68</v>
      </c>
      <c r="E49" s="152">
        <v>3756</v>
      </c>
      <c r="F49" s="156"/>
      <c r="G49" s="303"/>
      <c r="H49" s="787"/>
      <c r="I49" s="789"/>
      <c r="J49" s="249"/>
      <c r="K49" s="311">
        <v>150</v>
      </c>
      <c r="L49" s="249" t="s">
        <v>52</v>
      </c>
      <c r="M49" s="217">
        <v>15000</v>
      </c>
    </row>
    <row r="50" spans="1:13" ht="13.5" thickBot="1">
      <c r="A50" s="162" t="s">
        <v>70</v>
      </c>
      <c r="B50" s="249"/>
      <c r="C50" s="227">
        <v>25</v>
      </c>
      <c r="D50" s="249"/>
      <c r="E50" s="152">
        <v>3996</v>
      </c>
      <c r="F50" s="156"/>
      <c r="G50" s="303"/>
      <c r="H50" s="881"/>
      <c r="I50" s="882"/>
      <c r="J50" s="605"/>
      <c r="K50" s="606"/>
      <c r="L50" s="605" t="s">
        <v>972</v>
      </c>
      <c r="M50" s="607"/>
    </row>
    <row r="51" spans="1:17" ht="16.5" thickBot="1">
      <c r="A51" s="162" t="s">
        <v>71</v>
      </c>
      <c r="B51" s="249"/>
      <c r="C51" s="227">
        <v>32</v>
      </c>
      <c r="D51" s="249"/>
      <c r="E51" s="152">
        <v>6492</v>
      </c>
      <c r="F51" s="156"/>
      <c r="G51" s="303"/>
      <c r="H51" s="792"/>
      <c r="I51" s="792"/>
      <c r="J51" s="145"/>
      <c r="K51" s="145"/>
      <c r="L51" s="145"/>
      <c r="M51" s="148"/>
      <c r="Q51" s="306"/>
    </row>
    <row r="52" spans="1:13" ht="16.5" customHeight="1" thickBot="1">
      <c r="A52" s="310"/>
      <c r="B52" s="222"/>
      <c r="C52" s="227">
        <v>40</v>
      </c>
      <c r="D52" s="222"/>
      <c r="E52" s="152">
        <v>7632</v>
      </c>
      <c r="F52" s="221"/>
      <c r="G52" s="221"/>
      <c r="H52" s="792"/>
      <c r="I52" s="792"/>
      <c r="J52" s="145"/>
      <c r="K52" s="145"/>
      <c r="L52" s="221"/>
      <c r="M52" s="148"/>
    </row>
    <row r="53" spans="1:13" ht="15.75">
      <c r="A53" s="883"/>
      <c r="B53" s="883"/>
      <c r="C53" s="883"/>
      <c r="D53" s="883"/>
      <c r="E53" s="883"/>
      <c r="F53" s="309"/>
      <c r="G53" s="309"/>
      <c r="H53" s="309"/>
      <c r="I53" s="309"/>
      <c r="J53" s="309"/>
      <c r="K53" s="309"/>
      <c r="L53" s="309"/>
      <c r="M53" s="309"/>
    </row>
    <row r="54" spans="1:13" s="299" customFormat="1" ht="15.75">
      <c r="A54" s="308"/>
      <c r="B54" s="307"/>
      <c r="C54" s="148"/>
      <c r="D54" s="148"/>
      <c r="E54" s="148"/>
      <c r="F54" s="884"/>
      <c r="G54" s="876"/>
      <c r="H54" s="876"/>
      <c r="I54" s="880"/>
      <c r="J54" s="880"/>
      <c r="K54" s="880"/>
      <c r="L54" s="168"/>
      <c r="M54" s="168"/>
    </row>
    <row r="55" spans="1:13" s="299" customFormat="1" ht="15.75">
      <c r="A55" s="306"/>
      <c r="B55" s="148"/>
      <c r="C55" s="306"/>
      <c r="D55" s="305"/>
      <c r="E55" s="304"/>
      <c r="F55" s="884"/>
      <c r="G55" s="785"/>
      <c r="H55" s="785"/>
      <c r="I55" s="785"/>
      <c r="J55" s="785"/>
      <c r="K55" s="785"/>
      <c r="L55" s="168"/>
      <c r="M55" s="168"/>
    </row>
    <row r="56" spans="1:13" s="299" customFormat="1" ht="15.75">
      <c r="A56" s="200"/>
      <c r="B56" s="303"/>
      <c r="C56" s="200"/>
      <c r="D56" s="200"/>
      <c r="E56" s="302"/>
      <c r="F56" s="301"/>
      <c r="G56" s="879"/>
      <c r="H56" s="879"/>
      <c r="I56" s="879"/>
      <c r="J56" s="879"/>
      <c r="K56" s="879"/>
      <c r="L56" s="301"/>
      <c r="M56" s="168"/>
    </row>
    <row r="57" spans="1:13" s="299" customFormat="1" ht="15.75">
      <c r="A57" s="168"/>
      <c r="B57" s="200"/>
      <c r="C57" s="200"/>
      <c r="D57" s="200"/>
      <c r="E57" s="302"/>
      <c r="F57" s="301"/>
      <c r="G57" s="879"/>
      <c r="H57" s="879"/>
      <c r="I57" s="879"/>
      <c r="J57" s="879"/>
      <c r="K57" s="879"/>
      <c r="L57" s="301"/>
      <c r="M57" s="168"/>
    </row>
    <row r="58" spans="1:13" s="299" customFormat="1" ht="15.75">
      <c r="A58" s="200"/>
      <c r="B58" s="200"/>
      <c r="C58" s="200"/>
      <c r="D58" s="258"/>
      <c r="E58" s="302"/>
      <c r="F58" s="301"/>
      <c r="G58" s="879"/>
      <c r="H58" s="879"/>
      <c r="I58" s="879"/>
      <c r="J58" s="879"/>
      <c r="K58" s="879"/>
      <c r="L58" s="301"/>
      <c r="M58" s="168"/>
    </row>
    <row r="59" spans="1:13" s="299" customFormat="1" ht="15.75">
      <c r="A59" s="200"/>
      <c r="B59" s="200"/>
      <c r="C59" s="200"/>
      <c r="D59" s="258"/>
      <c r="E59" s="302"/>
      <c r="F59" s="301"/>
      <c r="G59" s="879"/>
      <c r="H59" s="879"/>
      <c r="I59" s="879"/>
      <c r="J59" s="879"/>
      <c r="K59" s="879"/>
      <c r="L59" s="301"/>
      <c r="M59" s="168"/>
    </row>
    <row r="60" spans="1:13" s="299" customFormat="1" ht="15.75">
      <c r="A60" s="200"/>
      <c r="B60" s="200"/>
      <c r="C60" s="200"/>
      <c r="D60" s="200"/>
      <c r="E60" s="302"/>
      <c r="F60" s="301"/>
      <c r="G60" s="879"/>
      <c r="H60" s="879"/>
      <c r="I60" s="879"/>
      <c r="J60" s="879"/>
      <c r="K60" s="879"/>
      <c r="L60" s="301"/>
      <c r="M60" s="168"/>
    </row>
    <row r="61" spans="1:13" s="299" customFormat="1" ht="15.75">
      <c r="A61" s="200"/>
      <c r="B61" s="200"/>
      <c r="C61" s="200"/>
      <c r="D61" s="258"/>
      <c r="E61" s="302"/>
      <c r="F61" s="301"/>
      <c r="G61" s="879"/>
      <c r="H61" s="879"/>
      <c r="I61" s="879"/>
      <c r="J61" s="879"/>
      <c r="K61" s="879"/>
      <c r="L61" s="301"/>
      <c r="M61" s="168"/>
    </row>
    <row r="62" spans="1:13" s="299" customFormat="1" ht="15.75">
      <c r="A62" s="200"/>
      <c r="B62" s="200"/>
      <c r="C62" s="200"/>
      <c r="D62" s="200"/>
      <c r="E62" s="302"/>
      <c r="F62" s="301"/>
      <c r="G62" s="879"/>
      <c r="H62" s="879"/>
      <c r="I62" s="879"/>
      <c r="J62" s="879"/>
      <c r="K62" s="879"/>
      <c r="L62" s="301"/>
      <c r="M62" s="300"/>
    </row>
    <row r="63" spans="1:13" s="299" customFormat="1" ht="15.75">
      <c r="A63" s="200"/>
      <c r="B63" s="200"/>
      <c r="C63" s="200"/>
      <c r="D63" s="200"/>
      <c r="E63" s="302"/>
      <c r="F63" s="301"/>
      <c r="G63" s="879"/>
      <c r="H63" s="879"/>
      <c r="I63" s="879"/>
      <c r="J63" s="879"/>
      <c r="K63" s="879"/>
      <c r="L63" s="301"/>
      <c r="M63" s="300"/>
    </row>
    <row r="64" s="299" customFormat="1" ht="7.5" customHeight="1">
      <c r="B64" s="200"/>
    </row>
    <row r="65" ht="12.75">
      <c r="B65" s="299"/>
    </row>
  </sheetData>
  <sheetProtection/>
  <mergeCells count="62">
    <mergeCell ref="A53:E53"/>
    <mergeCell ref="I60:K60"/>
    <mergeCell ref="I58:K58"/>
    <mergeCell ref="I57:K57"/>
    <mergeCell ref="G58:H58"/>
    <mergeCell ref="I59:K59"/>
    <mergeCell ref="F54:F55"/>
    <mergeCell ref="G63:H63"/>
    <mergeCell ref="G62:H62"/>
    <mergeCell ref="I61:K61"/>
    <mergeCell ref="I63:K63"/>
    <mergeCell ref="G56:H56"/>
    <mergeCell ref="G59:H59"/>
    <mergeCell ref="G61:H61"/>
    <mergeCell ref="I62:K62"/>
    <mergeCell ref="G57:H57"/>
    <mergeCell ref="H45:I45"/>
    <mergeCell ref="G54:H54"/>
    <mergeCell ref="H47:I47"/>
    <mergeCell ref="G60:H60"/>
    <mergeCell ref="H51:I51"/>
    <mergeCell ref="H52:I52"/>
    <mergeCell ref="G55:H55"/>
    <mergeCell ref="I54:K54"/>
    <mergeCell ref="I56:K56"/>
    <mergeCell ref="I55:K55"/>
    <mergeCell ref="H48:I48"/>
    <mergeCell ref="H49:I49"/>
    <mergeCell ref="H46:I46"/>
    <mergeCell ref="H50:I50"/>
    <mergeCell ref="H44:I44"/>
    <mergeCell ref="H20:I20"/>
    <mergeCell ref="H8:I8"/>
    <mergeCell ref="H35:I35"/>
    <mergeCell ref="H26:I26"/>
    <mergeCell ref="H21:I21"/>
    <mergeCell ref="A23:M23"/>
    <mergeCell ref="H24:I24"/>
    <mergeCell ref="H25:I25"/>
    <mergeCell ref="H27:I27"/>
    <mergeCell ref="H30:I30"/>
    <mergeCell ref="H31:I31"/>
    <mergeCell ref="H15:I15"/>
    <mergeCell ref="H34:I34"/>
    <mergeCell ref="H41:I41"/>
    <mergeCell ref="H42:I42"/>
    <mergeCell ref="A1:M1"/>
    <mergeCell ref="H16:I16"/>
    <mergeCell ref="H32:I32"/>
    <mergeCell ref="H33:I33"/>
    <mergeCell ref="H7:I7"/>
    <mergeCell ref="H17:I17"/>
    <mergeCell ref="H18:I18"/>
    <mergeCell ref="H19:I19"/>
    <mergeCell ref="A2:M2"/>
    <mergeCell ref="A3:M3"/>
    <mergeCell ref="H43:I43"/>
    <mergeCell ref="A4:M4"/>
    <mergeCell ref="H5:I5"/>
    <mergeCell ref="H6:I6"/>
    <mergeCell ref="H9:I9"/>
    <mergeCell ref="H10:I10"/>
  </mergeCells>
  <printOptions/>
  <pageMargins left="0.6692913385826772" right="0.5511811023622047" top="0.15748031496062992" bottom="0.1968503937007874" header="0.15748031496062992" footer="0.2362204724409449"/>
  <pageSetup horizontalDpi="200" verticalDpi="200" orientation="portrait" paperSize="9" scale="84" r:id="rId1"/>
  <headerFooter alignWithMargins="0">
    <oddFooter>&amp;L*-цены приведены без НДС&amp;R2 из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35"/>
  <sheetViews>
    <sheetView view="pageBreakPreview" zoomScaleSheetLayoutView="100" zoomScalePageLayoutView="0" workbookViewId="0" topLeftCell="A1">
      <selection activeCell="K58" sqref="K58"/>
    </sheetView>
  </sheetViews>
  <sheetFormatPr defaultColWidth="9.140625" defaultRowHeight="12.75"/>
  <cols>
    <col min="1" max="1" width="9.140625" style="142" customWidth="1"/>
    <col min="2" max="2" width="5.7109375" style="142" customWidth="1"/>
    <col min="3" max="3" width="5.8515625" style="142" customWidth="1"/>
    <col min="4" max="4" width="5.7109375" style="142" customWidth="1"/>
    <col min="5" max="5" width="10.7109375" style="142" customWidth="1"/>
    <col min="6" max="6" width="9.57421875" style="142" customWidth="1"/>
    <col min="7" max="7" width="1.8515625" style="142" customWidth="1"/>
    <col min="8" max="8" width="3.7109375" style="142" customWidth="1"/>
    <col min="9" max="9" width="8.7109375" style="142" customWidth="1"/>
    <col min="10" max="10" width="2.8515625" style="142" customWidth="1"/>
    <col min="11" max="11" width="5.28125" style="142" customWidth="1"/>
    <col min="12" max="12" width="5.8515625" style="142" customWidth="1"/>
    <col min="13" max="13" width="10.8515625" style="142" customWidth="1"/>
    <col min="14" max="14" width="9.140625" style="142" customWidth="1"/>
    <col min="15" max="15" width="3.7109375" style="142" customWidth="1"/>
    <col min="16" max="16384" width="9.140625" style="142" customWidth="1"/>
  </cols>
  <sheetData>
    <row r="1" spans="1:17" ht="18.75" customHeight="1">
      <c r="A1" s="819" t="s">
        <v>967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298"/>
      <c r="Q1" s="143"/>
    </row>
    <row r="2" spans="1:17" ht="15.75">
      <c r="A2" s="820" t="s">
        <v>22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297"/>
      <c r="Q2" s="143"/>
    </row>
    <row r="3" spans="1:17" ht="17.25" customHeight="1" thickBot="1">
      <c r="A3" s="821" t="s">
        <v>983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296"/>
      <c r="Q3" s="143"/>
    </row>
    <row r="4" spans="15:17" ht="2.25" customHeight="1" thickTop="1">
      <c r="O4" s="143"/>
      <c r="Q4" s="143"/>
    </row>
    <row r="5" spans="1:17" ht="13.5" thickBot="1">
      <c r="A5" s="903" t="s">
        <v>78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Q5" s="143"/>
    </row>
    <row r="6" spans="1:14" ht="16.5" thickBot="1">
      <c r="A6" s="822" t="s">
        <v>1</v>
      </c>
      <c r="B6" s="823"/>
      <c r="C6" s="164" t="s">
        <v>4</v>
      </c>
      <c r="D6" s="260" t="s">
        <v>2</v>
      </c>
      <c r="E6" s="152" t="s">
        <v>45</v>
      </c>
      <c r="F6" s="260" t="s">
        <v>0</v>
      </c>
      <c r="G6" s="168"/>
      <c r="H6" s="822" t="s">
        <v>1</v>
      </c>
      <c r="I6" s="823"/>
      <c r="J6" s="823"/>
      <c r="K6" s="164" t="s">
        <v>4</v>
      </c>
      <c r="L6" s="260" t="s">
        <v>2</v>
      </c>
      <c r="M6" s="191" t="s">
        <v>45</v>
      </c>
      <c r="N6" s="260" t="s">
        <v>0</v>
      </c>
    </row>
    <row r="7" spans="1:14" ht="16.5" thickBot="1">
      <c r="A7" s="448"/>
      <c r="B7" s="449"/>
      <c r="C7" s="165">
        <v>50</v>
      </c>
      <c r="D7" s="269">
        <v>16</v>
      </c>
      <c r="F7" s="164">
        <v>528</v>
      </c>
      <c r="G7" s="163"/>
      <c r="H7" s="794"/>
      <c r="I7" s="795"/>
      <c r="J7" s="795"/>
      <c r="K7" s="165">
        <v>50</v>
      </c>
      <c r="L7" s="453">
        <v>40</v>
      </c>
      <c r="M7" s="197"/>
      <c r="N7" s="152">
        <v>6648</v>
      </c>
    </row>
    <row r="8" spans="1:14" ht="16.5" thickBot="1">
      <c r="A8" s="408"/>
      <c r="B8" s="409"/>
      <c r="C8" s="165">
        <v>80</v>
      </c>
      <c r="E8" s="458"/>
      <c r="F8" s="164">
        <v>744</v>
      </c>
      <c r="G8" s="143"/>
      <c r="H8" s="891"/>
      <c r="I8" s="892"/>
      <c r="J8" s="892"/>
      <c r="K8" s="165">
        <v>80</v>
      </c>
      <c r="M8" s="404"/>
      <c r="N8" s="152">
        <v>8820</v>
      </c>
    </row>
    <row r="9" spans="1:14" ht="15" customHeight="1" thickBot="1">
      <c r="A9" s="461"/>
      <c r="B9" s="460"/>
      <c r="C9" s="175">
        <v>100</v>
      </c>
      <c r="E9" s="176"/>
      <c r="F9" s="174">
        <v>936</v>
      </c>
      <c r="G9" s="143"/>
      <c r="H9" s="791" t="s">
        <v>83</v>
      </c>
      <c r="I9" s="792"/>
      <c r="J9" s="792"/>
      <c r="K9" s="165">
        <v>100</v>
      </c>
      <c r="M9" s="425" t="s">
        <v>58</v>
      </c>
      <c r="N9" s="152">
        <v>12960</v>
      </c>
    </row>
    <row r="10" spans="1:14" ht="16.5" thickBot="1">
      <c r="A10" s="414"/>
      <c r="B10" s="459"/>
      <c r="C10" s="165">
        <v>150</v>
      </c>
      <c r="E10" s="225"/>
      <c r="F10" s="164">
        <v>2634</v>
      </c>
      <c r="G10" s="168"/>
      <c r="H10" s="802"/>
      <c r="I10" s="908"/>
      <c r="J10" s="908"/>
      <c r="K10" s="165">
        <v>150</v>
      </c>
      <c r="M10" s="225" t="s">
        <v>974</v>
      </c>
      <c r="N10" s="152">
        <v>19800</v>
      </c>
    </row>
    <row r="11" spans="1:14" ht="15.75" thickBot="1">
      <c r="A11" s="408"/>
      <c r="B11" s="407"/>
      <c r="C11" s="175">
        <v>200</v>
      </c>
      <c r="E11" s="458" t="s">
        <v>58</v>
      </c>
      <c r="F11" s="174">
        <v>5112</v>
      </c>
      <c r="G11" s="212"/>
      <c r="H11" s="887"/>
      <c r="I11" s="890"/>
      <c r="J11" s="890"/>
      <c r="K11" s="165">
        <v>200</v>
      </c>
      <c r="M11" s="457"/>
      <c r="N11" s="152">
        <v>45180</v>
      </c>
    </row>
    <row r="12" spans="1:14" ht="15" customHeight="1" thickBot="1">
      <c r="A12" s="456"/>
      <c r="B12" s="455"/>
      <c r="C12" s="153">
        <v>250</v>
      </c>
      <c r="E12" s="160" t="s">
        <v>89</v>
      </c>
      <c r="F12" s="152">
        <v>8700</v>
      </c>
      <c r="G12" s="163"/>
      <c r="H12" s="454"/>
      <c r="I12" s="396"/>
      <c r="J12" s="396"/>
      <c r="K12" s="165">
        <v>40</v>
      </c>
      <c r="L12" s="453">
        <v>16</v>
      </c>
      <c r="M12" s="171" t="s">
        <v>50</v>
      </c>
      <c r="N12" s="164">
        <v>5040</v>
      </c>
    </row>
    <row r="13" spans="1:14" ht="15" customHeight="1" thickBot="1">
      <c r="A13" s="791" t="s">
        <v>79</v>
      </c>
      <c r="B13" s="793"/>
      <c r="C13" s="165">
        <v>300</v>
      </c>
      <c r="E13" s="184"/>
      <c r="F13" s="164">
        <v>14400</v>
      </c>
      <c r="G13" s="163"/>
      <c r="H13" s="408"/>
      <c r="I13" s="144"/>
      <c r="J13" s="144"/>
      <c r="K13" s="165">
        <v>50</v>
      </c>
      <c r="M13" s="425" t="s">
        <v>51</v>
      </c>
      <c r="N13" s="177">
        <v>5760</v>
      </c>
    </row>
    <row r="14" spans="1:14" ht="15" customHeight="1" thickBot="1">
      <c r="A14" s="791" t="s">
        <v>80</v>
      </c>
      <c r="B14" s="793"/>
      <c r="C14" s="165">
        <v>400</v>
      </c>
      <c r="E14" s="404"/>
      <c r="F14" s="164">
        <v>6840</v>
      </c>
      <c r="G14" s="163"/>
      <c r="H14" s="791" t="s">
        <v>86</v>
      </c>
      <c r="I14" s="792"/>
      <c r="J14" s="792"/>
      <c r="K14" s="196">
        <v>65</v>
      </c>
      <c r="M14" s="155" t="s">
        <v>52</v>
      </c>
      <c r="N14" s="177">
        <v>6240</v>
      </c>
    </row>
    <row r="15" spans="1:22" ht="15.75" customHeight="1" thickBot="1">
      <c r="A15" s="885"/>
      <c r="B15" s="886"/>
      <c r="C15" s="187">
        <v>500</v>
      </c>
      <c r="E15" s="451"/>
      <c r="F15" s="186">
        <v>10200</v>
      </c>
      <c r="G15" s="450"/>
      <c r="H15" s="802"/>
      <c r="I15" s="803"/>
      <c r="J15" s="803"/>
      <c r="K15" s="187"/>
      <c r="M15" s="435" t="s">
        <v>87</v>
      </c>
      <c r="N15" s="186"/>
      <c r="Q15" s="360"/>
      <c r="R15" s="143"/>
      <c r="S15" s="143"/>
      <c r="T15" s="143"/>
      <c r="U15" s="143"/>
      <c r="V15" s="168"/>
    </row>
    <row r="16" spans="1:22" ht="15.75" customHeight="1" thickBot="1">
      <c r="A16" s="887"/>
      <c r="B16" s="888"/>
      <c r="C16" s="153">
        <v>600</v>
      </c>
      <c r="E16" s="333"/>
      <c r="F16" s="295">
        <v>13800</v>
      </c>
      <c r="G16" s="168"/>
      <c r="H16" s="838"/>
      <c r="I16" s="889"/>
      <c r="J16" s="889"/>
      <c r="K16" s="165"/>
      <c r="M16" s="354"/>
      <c r="N16" s="152"/>
      <c r="Q16" s="360"/>
      <c r="R16" s="143"/>
      <c r="S16" s="143"/>
      <c r="T16" s="143"/>
      <c r="U16" s="143"/>
      <c r="V16" s="168"/>
    </row>
    <row r="17" spans="1:22" ht="15" customHeight="1" thickBot="1">
      <c r="A17" s="448"/>
      <c r="B17" s="449"/>
      <c r="C17" s="153">
        <v>32</v>
      </c>
      <c r="D17" s="269">
        <v>25</v>
      </c>
      <c r="E17" s="197"/>
      <c r="F17" s="164">
        <v>1125</v>
      </c>
      <c r="G17" s="163"/>
      <c r="H17" s="448"/>
      <c r="I17" s="214"/>
      <c r="J17" s="395"/>
      <c r="K17" s="223">
        <v>50</v>
      </c>
      <c r="L17" s="447">
        <v>63</v>
      </c>
      <c r="M17" s="197"/>
      <c r="N17" s="260">
        <v>1800</v>
      </c>
      <c r="Q17" s="360"/>
      <c r="R17" s="143"/>
      <c r="S17" s="143"/>
      <c r="T17" s="143"/>
      <c r="U17" s="143"/>
      <c r="V17" s="168"/>
    </row>
    <row r="18" spans="1:22" ht="16.5" thickBot="1">
      <c r="A18" s="446"/>
      <c r="B18" s="409"/>
      <c r="C18" s="153">
        <v>40</v>
      </c>
      <c r="D18" s="404"/>
      <c r="E18" s="211"/>
      <c r="F18" s="164">
        <v>1351</v>
      </c>
      <c r="G18" s="143"/>
      <c r="H18" s="791" t="s">
        <v>84</v>
      </c>
      <c r="I18" s="792"/>
      <c r="J18" s="793"/>
      <c r="K18" s="219">
        <v>80</v>
      </c>
      <c r="L18" s="445"/>
      <c r="M18" s="211"/>
      <c r="N18" s="260">
        <v>3048</v>
      </c>
      <c r="Q18" s="360"/>
      <c r="R18" s="143"/>
      <c r="S18" s="143"/>
      <c r="T18" s="143"/>
      <c r="U18" s="143"/>
      <c r="V18" s="168"/>
    </row>
    <row r="19" spans="1:22" ht="16.5" thickBot="1">
      <c r="A19" s="791" t="s">
        <v>973</v>
      </c>
      <c r="B19" s="793"/>
      <c r="C19" s="153">
        <v>50</v>
      </c>
      <c r="D19" s="404"/>
      <c r="E19" s="211"/>
      <c r="F19" s="174">
        <v>2580</v>
      </c>
      <c r="G19" s="143"/>
      <c r="H19" s="791" t="s">
        <v>85</v>
      </c>
      <c r="I19" s="792"/>
      <c r="J19" s="793"/>
      <c r="K19" s="219">
        <v>100</v>
      </c>
      <c r="L19" s="445"/>
      <c r="M19" s="160" t="s">
        <v>58</v>
      </c>
      <c r="N19" s="260">
        <v>4020</v>
      </c>
      <c r="Q19" s="360"/>
      <c r="R19" s="143"/>
      <c r="S19" s="143"/>
      <c r="T19" s="143"/>
      <c r="U19" s="143"/>
      <c r="V19" s="168"/>
    </row>
    <row r="20" spans="1:22" ht="16.5" thickBot="1">
      <c r="A20" s="791"/>
      <c r="B20" s="793"/>
      <c r="C20" s="153">
        <v>65</v>
      </c>
      <c r="D20" s="184"/>
      <c r="E20" s="425" t="s">
        <v>58</v>
      </c>
      <c r="F20" s="164">
        <v>3840</v>
      </c>
      <c r="H20" s="442"/>
      <c r="I20" s="146"/>
      <c r="J20" s="441"/>
      <c r="K20" s="219">
        <v>150</v>
      </c>
      <c r="L20" s="445"/>
      <c r="M20" s="425" t="s">
        <v>35</v>
      </c>
      <c r="N20" s="260">
        <v>15600</v>
      </c>
      <c r="Q20" s="360"/>
      <c r="R20" s="143"/>
      <c r="S20" s="143"/>
      <c r="T20" s="143"/>
      <c r="U20" s="143"/>
      <c r="V20" s="168"/>
    </row>
    <row r="21" spans="1:22" ht="16.5" thickBot="1">
      <c r="A21" s="791"/>
      <c r="B21" s="793"/>
      <c r="C21" s="153">
        <v>80</v>
      </c>
      <c r="D21" s="184"/>
      <c r="E21" s="425" t="s">
        <v>81</v>
      </c>
      <c r="F21" s="164">
        <v>7152</v>
      </c>
      <c r="H21" s="156"/>
      <c r="I21" s="303"/>
      <c r="J21" s="444"/>
      <c r="K21" s="219">
        <v>200</v>
      </c>
      <c r="L21" s="443"/>
      <c r="M21" s="179"/>
      <c r="N21" s="260">
        <v>17760</v>
      </c>
      <c r="Q21" s="360"/>
      <c r="R21" s="143"/>
      <c r="S21" s="143"/>
      <c r="T21" s="143"/>
      <c r="U21" s="143"/>
      <c r="V21" s="313"/>
    </row>
    <row r="22" spans="1:22" ht="15" customHeight="1" thickBot="1">
      <c r="A22" s="885"/>
      <c r="B22" s="886"/>
      <c r="C22" s="153"/>
      <c r="D22" s="184"/>
      <c r="E22" s="211"/>
      <c r="F22" s="434"/>
      <c r="G22" s="143"/>
      <c r="H22" s="442"/>
      <c r="I22" s="146"/>
      <c r="J22" s="441"/>
      <c r="K22" s="219">
        <v>300</v>
      </c>
      <c r="L22" s="440">
        <v>40</v>
      </c>
      <c r="M22" s="215" t="s">
        <v>58</v>
      </c>
      <c r="N22" s="164">
        <v>45600</v>
      </c>
      <c r="Q22" s="360"/>
      <c r="R22" s="143"/>
      <c r="S22" s="143"/>
      <c r="T22" s="143"/>
      <c r="U22" s="143"/>
      <c r="V22" s="313"/>
    </row>
    <row r="23" spans="1:22" ht="16.5" customHeight="1" thickBot="1">
      <c r="A23" s="887"/>
      <c r="B23" s="888"/>
      <c r="C23" s="153"/>
      <c r="D23" s="154"/>
      <c r="E23" s="179"/>
      <c r="F23" s="439"/>
      <c r="G23" s="226"/>
      <c r="H23" s="437"/>
      <c r="I23" s="436"/>
      <c r="J23" s="438"/>
      <c r="K23" s="227">
        <v>400</v>
      </c>
      <c r="L23" s="154"/>
      <c r="M23" s="435" t="s">
        <v>82</v>
      </c>
      <c r="N23" s="164">
        <v>69000</v>
      </c>
      <c r="Q23" s="360"/>
      <c r="R23" s="143"/>
      <c r="S23" s="143"/>
      <c r="T23" s="143"/>
      <c r="U23" s="143"/>
      <c r="V23" s="313"/>
    </row>
    <row r="24" spans="1:22" ht="16.5" thickBot="1">
      <c r="A24" s="792" t="s">
        <v>88</v>
      </c>
      <c r="B24" s="792"/>
      <c r="C24" s="792"/>
      <c r="D24" s="792"/>
      <c r="E24" s="792"/>
      <c r="F24" s="792"/>
      <c r="G24" s="792"/>
      <c r="H24" s="792"/>
      <c r="I24" s="792"/>
      <c r="J24" s="792"/>
      <c r="K24" s="792"/>
      <c r="L24" s="792"/>
      <c r="M24" s="792"/>
      <c r="N24" s="792"/>
      <c r="Q24" s="360"/>
      <c r="R24" s="143"/>
      <c r="S24" s="143"/>
      <c r="T24" s="143"/>
      <c r="U24" s="143"/>
      <c r="V24" s="313"/>
    </row>
    <row r="25" spans="1:22" ht="16.5" thickBot="1">
      <c r="A25" s="822" t="s">
        <v>1</v>
      </c>
      <c r="B25" s="824"/>
      <c r="C25" s="164" t="s">
        <v>4</v>
      </c>
      <c r="D25" s="284" t="s">
        <v>2</v>
      </c>
      <c r="E25" s="295" t="s">
        <v>45</v>
      </c>
      <c r="F25" s="164" t="s">
        <v>0</v>
      </c>
      <c r="G25" s="148"/>
      <c r="H25" s="822" t="s">
        <v>1</v>
      </c>
      <c r="I25" s="823"/>
      <c r="J25" s="823"/>
      <c r="K25" s="164" t="s">
        <v>4</v>
      </c>
      <c r="L25" s="164" t="s">
        <v>2</v>
      </c>
      <c r="M25" s="191" t="s">
        <v>45</v>
      </c>
      <c r="N25" s="260" t="s">
        <v>0</v>
      </c>
      <c r="Q25" s="360"/>
      <c r="R25" s="143"/>
      <c r="S25" s="143"/>
      <c r="T25" s="143"/>
      <c r="U25" s="143"/>
      <c r="V25" s="313"/>
    </row>
    <row r="26" spans="1:22" ht="16.5" thickBot="1">
      <c r="A26" s="424"/>
      <c r="B26" s="395"/>
      <c r="C26" s="426">
        <v>15</v>
      </c>
      <c r="D26" s="423"/>
      <c r="E26" s="171" t="s">
        <v>58</v>
      </c>
      <c r="F26" s="217">
        <v>104</v>
      </c>
      <c r="G26" s="148"/>
      <c r="H26" s="433"/>
      <c r="I26" s="432"/>
      <c r="J26" s="431"/>
      <c r="K26" s="192">
        <v>50</v>
      </c>
      <c r="L26" s="171">
        <v>16</v>
      </c>
      <c r="M26" s="430"/>
      <c r="N26" s="152">
        <v>13980</v>
      </c>
      <c r="Q26" s="360"/>
      <c r="R26" s="143"/>
      <c r="S26" s="143"/>
      <c r="T26" s="143"/>
      <c r="U26" s="143"/>
      <c r="V26" s="313"/>
    </row>
    <row r="27" spans="1:22" ht="16.5" customHeight="1" thickBot="1">
      <c r="A27" s="836" t="s">
        <v>90</v>
      </c>
      <c r="B27" s="907"/>
      <c r="C27" s="426">
        <v>20</v>
      </c>
      <c r="D27" s="202">
        <v>10</v>
      </c>
      <c r="E27" s="160" t="s">
        <v>91</v>
      </c>
      <c r="F27" s="217">
        <v>138</v>
      </c>
      <c r="G27" s="148"/>
      <c r="H27" s="791" t="s">
        <v>98</v>
      </c>
      <c r="I27" s="792"/>
      <c r="J27" s="793"/>
      <c r="K27" s="165">
        <v>80</v>
      </c>
      <c r="L27" s="429"/>
      <c r="M27" s="160" t="s">
        <v>100</v>
      </c>
      <c r="N27" s="177">
        <v>16656</v>
      </c>
      <c r="Q27" s="360"/>
      <c r="R27" s="143"/>
      <c r="S27" s="143"/>
      <c r="T27" s="143"/>
      <c r="U27" s="143"/>
      <c r="V27" s="313"/>
    </row>
    <row r="28" spans="1:22" ht="16.5" thickBot="1">
      <c r="A28" s="797" t="s">
        <v>92</v>
      </c>
      <c r="B28" s="828"/>
      <c r="C28" s="344">
        <v>50</v>
      </c>
      <c r="D28" s="269">
        <v>16</v>
      </c>
      <c r="E28" s="171" t="s">
        <v>93</v>
      </c>
      <c r="F28" s="152">
        <v>8640</v>
      </c>
      <c r="G28" s="148"/>
      <c r="H28" s="316"/>
      <c r="I28" s="300"/>
      <c r="J28" s="286"/>
      <c r="K28" s="428">
        <v>100</v>
      </c>
      <c r="L28" s="427"/>
      <c r="M28" s="160" t="s">
        <v>94</v>
      </c>
      <c r="N28" s="177">
        <v>20220</v>
      </c>
      <c r="Q28" s="360"/>
      <c r="R28" s="143"/>
      <c r="S28" s="143"/>
      <c r="T28" s="143"/>
      <c r="U28" s="143"/>
      <c r="V28" s="313"/>
    </row>
    <row r="29" spans="1:22" ht="16.5" thickBot="1">
      <c r="A29" s="836"/>
      <c r="B29" s="907"/>
      <c r="C29" s="344">
        <v>80</v>
      </c>
      <c r="D29" s="203"/>
      <c r="E29" s="160" t="s">
        <v>94</v>
      </c>
      <c r="F29" s="152">
        <v>9240</v>
      </c>
      <c r="G29" s="148"/>
      <c r="H29" s="420"/>
      <c r="I29" s="419"/>
      <c r="J29" s="418"/>
      <c r="K29" s="192">
        <v>150</v>
      </c>
      <c r="L29" s="416"/>
      <c r="M29" s="415"/>
      <c r="N29" s="177">
        <v>30000</v>
      </c>
      <c r="Q29" s="360"/>
      <c r="R29" s="143"/>
      <c r="S29" s="143"/>
      <c r="T29" s="143"/>
      <c r="U29" s="143"/>
      <c r="V29" s="313"/>
    </row>
    <row r="30" spans="1:22" ht="16.5" thickBot="1">
      <c r="A30" s="797"/>
      <c r="B30" s="828"/>
      <c r="C30" s="344">
        <v>15</v>
      </c>
      <c r="D30" s="423">
        <v>16</v>
      </c>
      <c r="E30" s="422"/>
      <c r="F30" s="152">
        <v>11400</v>
      </c>
      <c r="G30" s="148"/>
      <c r="H30" s="421"/>
      <c r="I30" s="300" t="s">
        <v>975</v>
      </c>
      <c r="J30" s="286"/>
      <c r="K30" s="417" t="s">
        <v>6</v>
      </c>
      <c r="L30" s="415" t="s">
        <v>6</v>
      </c>
      <c r="M30" s="609" t="s">
        <v>58</v>
      </c>
      <c r="N30" s="191">
        <v>18960</v>
      </c>
      <c r="Q30" s="360"/>
      <c r="R30" s="143"/>
      <c r="S30" s="143"/>
      <c r="T30" s="143"/>
      <c r="U30" s="143"/>
      <c r="V30" s="313"/>
    </row>
    <row r="31" spans="1:22" ht="15.75" customHeight="1" thickBot="1">
      <c r="A31" s="791"/>
      <c r="B31" s="793"/>
      <c r="C31" s="344">
        <v>25</v>
      </c>
      <c r="D31" s="393"/>
      <c r="E31" s="160" t="s">
        <v>58</v>
      </c>
      <c r="F31" s="177">
        <v>12240</v>
      </c>
      <c r="H31" s="420"/>
      <c r="I31" s="419"/>
      <c r="J31" s="418"/>
      <c r="K31" s="417" t="s">
        <v>9</v>
      </c>
      <c r="L31" s="416"/>
      <c r="M31" s="160" t="s">
        <v>82</v>
      </c>
      <c r="N31" s="191">
        <v>27000</v>
      </c>
      <c r="Q31" s="360"/>
      <c r="R31" s="143"/>
      <c r="S31" s="143"/>
      <c r="T31" s="143"/>
      <c r="U31" s="143"/>
      <c r="V31" s="313"/>
    </row>
    <row r="32" spans="1:22" ht="16.5" thickBot="1">
      <c r="A32" s="313"/>
      <c r="B32" s="143"/>
      <c r="C32" s="608"/>
      <c r="D32" s="405"/>
      <c r="E32" s="160" t="s">
        <v>96</v>
      </c>
      <c r="F32" s="152"/>
      <c r="G32" s="143"/>
      <c r="H32" s="412"/>
      <c r="I32" s="373"/>
      <c r="J32" s="411"/>
      <c r="K32" s="165">
        <v>20</v>
      </c>
      <c r="L32" s="374"/>
      <c r="M32" s="410"/>
      <c r="N32" s="152">
        <v>624</v>
      </c>
      <c r="Q32" s="360"/>
      <c r="R32" s="143"/>
      <c r="S32" s="143"/>
      <c r="T32" s="143"/>
      <c r="U32" s="143"/>
      <c r="V32" s="313"/>
    </row>
    <row r="33" spans="1:22" ht="16.5" thickBot="1">
      <c r="A33" s="791" t="s">
        <v>95</v>
      </c>
      <c r="B33" s="793"/>
      <c r="C33" s="153">
        <v>50</v>
      </c>
      <c r="D33" s="405"/>
      <c r="E33" s="404"/>
      <c r="F33" s="152">
        <v>15000</v>
      </c>
      <c r="G33" s="143"/>
      <c r="H33" s="791" t="s">
        <v>101</v>
      </c>
      <c r="I33" s="792"/>
      <c r="J33" s="793"/>
      <c r="K33" s="165">
        <v>25</v>
      </c>
      <c r="L33" s="159">
        <v>25</v>
      </c>
      <c r="M33" s="225" t="s">
        <v>102</v>
      </c>
      <c r="N33" s="152">
        <v>672</v>
      </c>
      <c r="Q33" s="360"/>
      <c r="R33" s="143"/>
      <c r="S33" s="143"/>
      <c r="T33" s="143"/>
      <c r="U33" s="143"/>
      <c r="V33" s="313"/>
    </row>
    <row r="34" spans="1:22" ht="16.5" thickBot="1">
      <c r="A34" s="414"/>
      <c r="B34" s="413"/>
      <c r="C34" s="406">
        <v>80</v>
      </c>
      <c r="D34" s="405"/>
      <c r="E34" s="404"/>
      <c r="F34" s="403">
        <v>22080</v>
      </c>
      <c r="G34" s="143"/>
      <c r="H34" s="402"/>
      <c r="I34" s="401"/>
      <c r="J34" s="400"/>
      <c r="K34" s="165">
        <v>32</v>
      </c>
      <c r="L34" s="399"/>
      <c r="M34" s="398" t="s">
        <v>103</v>
      </c>
      <c r="N34" s="152">
        <v>780</v>
      </c>
      <c r="Q34" s="360"/>
      <c r="R34" s="143"/>
      <c r="S34" s="143"/>
      <c r="T34" s="143"/>
      <c r="U34" s="143"/>
      <c r="V34" s="313"/>
    </row>
    <row r="35" spans="1:22" ht="16.5" thickBot="1">
      <c r="A35" s="408"/>
      <c r="B35" s="409"/>
      <c r="C35" s="153">
        <v>100</v>
      </c>
      <c r="D35" s="195"/>
      <c r="E35" s="179"/>
      <c r="F35" s="177">
        <v>27000</v>
      </c>
      <c r="G35" s="143"/>
      <c r="H35" s="397"/>
      <c r="I35" s="396"/>
      <c r="J35" s="395"/>
      <c r="K35" s="196">
        <v>25</v>
      </c>
      <c r="L35" s="394">
        <v>16</v>
      </c>
      <c r="M35" s="197"/>
      <c r="N35" s="217">
        <v>21480</v>
      </c>
      <c r="Q35" s="360"/>
      <c r="R35" s="143"/>
      <c r="S35" s="143"/>
      <c r="T35" s="143"/>
      <c r="U35" s="143"/>
      <c r="V35" s="313"/>
    </row>
    <row r="36" spans="1:22" ht="16.5" thickBot="1">
      <c r="A36" s="408"/>
      <c r="B36" s="407"/>
      <c r="C36" s="344">
        <v>15</v>
      </c>
      <c r="D36" s="215">
        <v>16</v>
      </c>
      <c r="E36" s="197"/>
      <c r="F36" s="152">
        <v>32640</v>
      </c>
      <c r="G36" s="143"/>
      <c r="H36" s="897" t="s">
        <v>104</v>
      </c>
      <c r="I36" s="898"/>
      <c r="J36" s="899"/>
      <c r="K36" s="196">
        <v>32</v>
      </c>
      <c r="L36" s="393"/>
      <c r="M36" s="160" t="s">
        <v>93</v>
      </c>
      <c r="N36" s="260">
        <v>23520</v>
      </c>
      <c r="Q36" s="360"/>
      <c r="R36" s="143"/>
      <c r="S36" s="143"/>
      <c r="T36" s="143"/>
      <c r="U36" s="143"/>
      <c r="V36" s="313"/>
    </row>
    <row r="37" spans="1:22" ht="16.5" thickBot="1">
      <c r="A37" s="195"/>
      <c r="B37" s="193"/>
      <c r="C37" s="344">
        <v>25</v>
      </c>
      <c r="D37" s="211"/>
      <c r="E37" s="160" t="s">
        <v>58</v>
      </c>
      <c r="F37" s="152">
        <v>34800</v>
      </c>
      <c r="G37" s="143"/>
      <c r="H37" s="393"/>
      <c r="I37" s="143"/>
      <c r="J37" s="201"/>
      <c r="K37" s="196">
        <v>50</v>
      </c>
      <c r="L37" s="393"/>
      <c r="M37" s="160" t="s">
        <v>94</v>
      </c>
      <c r="N37" s="217">
        <v>25080</v>
      </c>
      <c r="Q37" s="360"/>
      <c r="R37" s="143"/>
      <c r="S37" s="143"/>
      <c r="T37" s="143"/>
      <c r="U37" s="143"/>
      <c r="V37" s="313"/>
    </row>
    <row r="38" spans="1:22" ht="16.5" thickBot="1">
      <c r="A38" s="895"/>
      <c r="B38" s="896"/>
      <c r="C38" s="187">
        <v>40</v>
      </c>
      <c r="D38" s="388"/>
      <c r="E38" s="392" t="s">
        <v>99</v>
      </c>
      <c r="F38" s="186">
        <v>35724</v>
      </c>
      <c r="G38" s="391"/>
      <c r="H38" s="389"/>
      <c r="I38" s="391"/>
      <c r="J38" s="390"/>
      <c r="K38" s="187">
        <v>80</v>
      </c>
      <c r="L38" s="389"/>
      <c r="M38" s="388"/>
      <c r="N38" s="610">
        <v>29400</v>
      </c>
      <c r="Q38" s="360"/>
      <c r="R38" s="143"/>
      <c r="S38" s="143"/>
      <c r="T38" s="143"/>
      <c r="U38" s="143"/>
      <c r="V38" s="313"/>
    </row>
    <row r="39" spans="1:14" ht="15" customHeight="1" thickBot="1">
      <c r="A39" s="791" t="s">
        <v>7</v>
      </c>
      <c r="B39" s="793"/>
      <c r="C39" s="165">
        <v>50</v>
      </c>
      <c r="D39" s="333"/>
      <c r="E39" s="333"/>
      <c r="F39" s="152">
        <v>37200</v>
      </c>
      <c r="G39" s="168"/>
      <c r="H39" s="386"/>
      <c r="I39" s="385"/>
      <c r="J39" s="384"/>
      <c r="K39" s="165">
        <v>100</v>
      </c>
      <c r="L39" s="353"/>
      <c r="M39" s="333"/>
      <c r="N39" s="217">
        <v>63240</v>
      </c>
    </row>
    <row r="40" spans="1:14" ht="16.5" thickBot="1">
      <c r="A40" s="900"/>
      <c r="B40" s="901"/>
      <c r="C40" s="155">
        <v>80</v>
      </c>
      <c r="D40" s="203"/>
      <c r="E40" s="203"/>
      <c r="F40" s="152">
        <v>49200</v>
      </c>
      <c r="G40" s="163"/>
      <c r="H40" s="383"/>
      <c r="I40" s="382"/>
      <c r="J40" s="381"/>
      <c r="K40" s="153">
        <v>32</v>
      </c>
      <c r="L40" s="269">
        <v>16</v>
      </c>
      <c r="M40" s="171" t="s">
        <v>100</v>
      </c>
      <c r="N40" s="164">
        <v>16452</v>
      </c>
    </row>
    <row r="41" spans="1:14" ht="15" customHeight="1" thickBot="1">
      <c r="A41" s="891"/>
      <c r="B41" s="902"/>
      <c r="C41" s="153">
        <v>15</v>
      </c>
      <c r="D41" s="171">
        <v>16</v>
      </c>
      <c r="E41" s="197"/>
      <c r="F41" s="152">
        <v>5820</v>
      </c>
      <c r="G41" s="163"/>
      <c r="H41" s="791" t="s">
        <v>105</v>
      </c>
      <c r="I41" s="792"/>
      <c r="J41" s="793"/>
      <c r="K41" s="153">
        <v>50</v>
      </c>
      <c r="L41" s="378"/>
      <c r="M41" s="160" t="s">
        <v>94</v>
      </c>
      <c r="N41" s="164">
        <v>21480</v>
      </c>
    </row>
    <row r="42" spans="1:14" ht="16.5" thickBot="1">
      <c r="A42" s="865"/>
      <c r="B42" s="866"/>
      <c r="C42" s="153">
        <v>25</v>
      </c>
      <c r="D42" s="211"/>
      <c r="E42" s="160" t="s">
        <v>58</v>
      </c>
      <c r="F42" s="152">
        <v>12624</v>
      </c>
      <c r="G42" s="163"/>
      <c r="H42" s="904"/>
      <c r="I42" s="905"/>
      <c r="J42" s="906"/>
      <c r="K42" s="153">
        <v>80</v>
      </c>
      <c r="L42" s="367"/>
      <c r="M42" s="203"/>
      <c r="N42" s="164">
        <v>13848</v>
      </c>
    </row>
    <row r="43" spans="1:14" ht="16.5" customHeight="1" thickBot="1">
      <c r="A43" s="380"/>
      <c r="B43" s="379"/>
      <c r="C43" s="153">
        <v>40</v>
      </c>
      <c r="D43" s="184"/>
      <c r="E43" s="160" t="s">
        <v>96</v>
      </c>
      <c r="F43" s="152">
        <v>13296</v>
      </c>
      <c r="G43" s="163"/>
      <c r="H43" s="893"/>
      <c r="I43" s="894"/>
      <c r="J43" s="372"/>
      <c r="K43" s="311">
        <v>15</v>
      </c>
      <c r="L43" s="371" t="s">
        <v>108</v>
      </c>
      <c r="M43" s="215" t="s">
        <v>58</v>
      </c>
      <c r="N43" s="164">
        <v>12960</v>
      </c>
    </row>
    <row r="44" spans="1:14" ht="16.5" thickBot="1">
      <c r="A44" s="791" t="s">
        <v>97</v>
      </c>
      <c r="B44" s="849"/>
      <c r="C44" s="153">
        <v>50</v>
      </c>
      <c r="D44" s="211"/>
      <c r="E44" s="184"/>
      <c r="F44" s="152">
        <v>15300</v>
      </c>
      <c r="G44" s="163"/>
      <c r="H44" s="791" t="s">
        <v>106</v>
      </c>
      <c r="I44" s="792"/>
      <c r="J44" s="793"/>
      <c r="K44" s="311">
        <v>25</v>
      </c>
      <c r="L44" s="349"/>
      <c r="M44" s="225" t="s">
        <v>109</v>
      </c>
      <c r="N44" s="164">
        <v>23760</v>
      </c>
    </row>
    <row r="45" spans="1:14" ht="16.5" thickBot="1">
      <c r="A45" s="375"/>
      <c r="B45" s="201"/>
      <c r="C45" s="153">
        <v>80</v>
      </c>
      <c r="D45" s="368"/>
      <c r="E45" s="184"/>
      <c r="F45" s="152">
        <v>19020</v>
      </c>
      <c r="G45" s="163"/>
      <c r="H45" s="791" t="s">
        <v>107</v>
      </c>
      <c r="I45" s="792"/>
      <c r="J45" s="793"/>
      <c r="K45" s="311">
        <v>40</v>
      </c>
      <c r="L45" s="367"/>
      <c r="M45" s="225" t="s">
        <v>34</v>
      </c>
      <c r="N45" s="164">
        <v>28120</v>
      </c>
    </row>
    <row r="46" spans="1:14" s="143" customFormat="1" ht="16.5" thickBot="1">
      <c r="A46" s="370"/>
      <c r="B46" s="201"/>
      <c r="C46" s="153">
        <v>100</v>
      </c>
      <c r="D46" s="203"/>
      <c r="E46" s="203"/>
      <c r="F46" s="152">
        <v>22080</v>
      </c>
      <c r="G46" s="361"/>
      <c r="H46" s="366"/>
      <c r="I46" s="365"/>
      <c r="J46" s="364"/>
      <c r="K46" s="311">
        <v>50</v>
      </c>
      <c r="L46" s="203"/>
      <c r="M46" s="363"/>
      <c r="N46" s="164">
        <v>33120</v>
      </c>
    </row>
    <row r="47" spans="1:14" s="143" customFormat="1" ht="15.75">
      <c r="A47" s="370"/>
      <c r="B47" s="369"/>
      <c r="D47" s="362"/>
      <c r="E47" s="180"/>
      <c r="F47" s="163"/>
      <c r="G47" s="361"/>
      <c r="H47" s="360"/>
      <c r="K47" s="362"/>
      <c r="L47" s="180"/>
      <c r="M47" s="301"/>
      <c r="N47" s="163"/>
    </row>
    <row r="48" spans="1:14" s="143" customFormat="1" ht="15" customHeight="1" thickBot="1">
      <c r="A48" s="366"/>
      <c r="B48" s="364"/>
      <c r="E48" s="180"/>
      <c r="F48" s="163"/>
      <c r="G48" s="361"/>
      <c r="H48" s="200"/>
      <c r="L48" s="180"/>
      <c r="M48" s="301"/>
      <c r="N48" s="163"/>
    </row>
    <row r="49" spans="1:14" ht="15.75">
      <c r="A49" s="360"/>
      <c r="B49" s="143"/>
      <c r="C49" s="143"/>
      <c r="D49" s="143"/>
      <c r="E49" s="180"/>
      <c r="F49" s="163"/>
      <c r="G49" s="143"/>
      <c r="H49" s="200"/>
      <c r="I49" s="143"/>
      <c r="J49" s="143"/>
      <c r="K49" s="143"/>
      <c r="L49" s="180"/>
      <c r="M49" s="301"/>
      <c r="N49" s="163"/>
    </row>
    <row r="50" spans="1:14" ht="15.75">
      <c r="A50" s="200"/>
      <c r="B50" s="143"/>
      <c r="C50" s="143"/>
      <c r="D50" s="143"/>
      <c r="E50" s="180"/>
      <c r="F50" s="163"/>
      <c r="G50" s="143"/>
      <c r="H50" s="200"/>
      <c r="I50" s="143"/>
      <c r="J50" s="143"/>
      <c r="K50" s="143"/>
      <c r="L50" s="180"/>
      <c r="M50" s="301"/>
      <c r="N50" s="163"/>
    </row>
    <row r="51" spans="1:14" ht="15">
      <c r="A51" s="360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</row>
    <row r="52" spans="1:14" ht="15">
      <c r="A52" s="200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</row>
    <row r="53" spans="1:14" ht="12.7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</row>
    <row r="54" spans="1:14" ht="5.2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</row>
    <row r="55" spans="1:14" ht="12.75" hidden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</row>
    <row r="56" spans="1:14" ht="12.75" hidden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</row>
    <row r="57" spans="1:14" ht="12.7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</row>
    <row r="58" spans="1:14" ht="12.7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</row>
    <row r="59" spans="1:14" ht="12.7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1:14" ht="12.7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</row>
    <row r="61" spans="1:14" ht="12.7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</row>
    <row r="62" spans="1:14" ht="12.7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1:14" ht="12.7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</row>
    <row r="64" spans="1:14" ht="12.7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</row>
    <row r="65" spans="1:14" ht="12.7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</row>
    <row r="66" spans="1:14" ht="12.7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</row>
    <row r="67" spans="1:14" ht="12.7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</row>
    <row r="68" spans="1:14" ht="12.7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4" ht="12.7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</row>
    <row r="70" spans="1:14" ht="12.7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</row>
    <row r="71" spans="1:14" ht="12.7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</row>
    <row r="72" spans="1:14" ht="12.7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</row>
    <row r="73" spans="1:14" ht="12.7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</row>
    <row r="74" spans="1:14" ht="12.7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 ht="12.7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</row>
    <row r="76" spans="1:14" ht="12.7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</row>
    <row r="77" spans="1:14" ht="12.7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</row>
    <row r="78" spans="1:14" ht="12.75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</row>
    <row r="79" spans="1:14" ht="12.7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</row>
    <row r="80" spans="1:14" ht="12.75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</row>
    <row r="81" spans="1:14" ht="12.75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</row>
    <row r="82" spans="1:14" ht="12.75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</row>
    <row r="83" spans="1:14" ht="12.7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</row>
    <row r="84" spans="1:14" ht="12.75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</row>
    <row r="85" spans="1:14" ht="12.75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</row>
    <row r="86" spans="1:14" ht="12.75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</row>
    <row r="87" spans="1:14" ht="12.75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</row>
    <row r="88" spans="1:14" ht="12.75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</row>
    <row r="89" spans="1:14" ht="12.75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</row>
    <row r="90" spans="1:14" ht="12.75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</row>
    <row r="91" spans="1:14" ht="12.75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</row>
    <row r="92" spans="1:14" ht="12.75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</row>
    <row r="93" spans="1:14" ht="12.75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  <row r="94" spans="1:14" ht="12.75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</row>
    <row r="95" spans="1:14" ht="12.75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</row>
    <row r="96" spans="1:14" ht="12.75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</row>
    <row r="97" spans="1:14" ht="12.75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ht="12.75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</row>
    <row r="99" spans="1:14" ht="12.75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</row>
    <row r="100" spans="1:14" ht="12.75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</row>
    <row r="101" spans="1:14" ht="12.75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</row>
    <row r="102" spans="1:14" ht="12.75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</row>
    <row r="103" spans="1:14" ht="12.75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</row>
    <row r="104" spans="1:14" ht="12.75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</row>
    <row r="105" spans="1:14" ht="12.75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</row>
    <row r="106" spans="1:14" ht="12.75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</row>
    <row r="107" spans="1:14" ht="12.75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</row>
    <row r="108" spans="1:14" ht="12.75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</row>
    <row r="109" spans="1:14" ht="12.75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</row>
    <row r="110" spans="1:14" ht="12.75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</row>
    <row r="111" spans="1:14" ht="12.75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</row>
    <row r="112" spans="1:14" ht="12.75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</row>
    <row r="113" spans="1:14" ht="12.75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</row>
    <row r="114" spans="1:14" ht="12.75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</row>
    <row r="115" spans="1:14" ht="12.75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</row>
    <row r="116" spans="1:14" ht="12.75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</row>
    <row r="117" spans="1:14" ht="12.75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</row>
    <row r="118" spans="1:14" ht="12.75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</row>
    <row r="119" spans="1:14" ht="12.75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</row>
    <row r="120" spans="1:14" ht="12.75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</row>
    <row r="121" spans="1:14" ht="12.75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</row>
    <row r="122" spans="1:14" ht="12.75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</row>
    <row r="123" spans="1:14" ht="12.75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</row>
    <row r="124" spans="1:14" ht="12.75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</row>
    <row r="125" spans="1:14" ht="12.75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</row>
    <row r="126" spans="1:14" ht="12.75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</row>
    <row r="127" spans="1:14" ht="12.75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</row>
    <row r="128" spans="1:14" ht="12.75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</row>
    <row r="129" spans="1:14" ht="12.75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</row>
    <row r="130" spans="1:14" ht="12.75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</row>
    <row r="131" spans="1:14" ht="12.75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</row>
    <row r="132" spans="1:14" ht="12.75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</row>
    <row r="133" spans="1:14" ht="12.75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</row>
    <row r="134" spans="1:2" ht="12.75">
      <c r="A134" s="143"/>
      <c r="B134" s="143"/>
    </row>
    <row r="135" spans="1:2" ht="12.75">
      <c r="A135" s="143"/>
      <c r="B135" s="143"/>
    </row>
  </sheetData>
  <sheetProtection/>
  <mergeCells count="46">
    <mergeCell ref="A5:N5"/>
    <mergeCell ref="A1:N1"/>
    <mergeCell ref="A2:N2"/>
    <mergeCell ref="A3:N3"/>
    <mergeCell ref="A42:B42"/>
    <mergeCell ref="H41:J41"/>
    <mergeCell ref="H42:J42"/>
    <mergeCell ref="H27:J27"/>
    <mergeCell ref="A22:B22"/>
    <mergeCell ref="A23:B23"/>
    <mergeCell ref="A28:B29"/>
    <mergeCell ref="A25:B25"/>
    <mergeCell ref="A24:N24"/>
    <mergeCell ref="A27:B27"/>
    <mergeCell ref="A21:B21"/>
    <mergeCell ref="H10:J10"/>
    <mergeCell ref="H45:J45"/>
    <mergeCell ref="H43:I43"/>
    <mergeCell ref="H44:J44"/>
    <mergeCell ref="A44:B44"/>
    <mergeCell ref="H18:J18"/>
    <mergeCell ref="H19:J19"/>
    <mergeCell ref="A33:B33"/>
    <mergeCell ref="A38:B38"/>
    <mergeCell ref="H33:J33"/>
    <mergeCell ref="H36:J36"/>
    <mergeCell ref="H25:J25"/>
    <mergeCell ref="A39:B39"/>
    <mergeCell ref="A40:B40"/>
    <mergeCell ref="A41:B41"/>
    <mergeCell ref="A19:B19"/>
    <mergeCell ref="A30:B31"/>
    <mergeCell ref="H11:J11"/>
    <mergeCell ref="A13:B13"/>
    <mergeCell ref="A14:B14"/>
    <mergeCell ref="H6:J6"/>
    <mergeCell ref="A6:B6"/>
    <mergeCell ref="H7:J7"/>
    <mergeCell ref="H8:J8"/>
    <mergeCell ref="H9:J9"/>
    <mergeCell ref="H14:J14"/>
    <mergeCell ref="A20:B20"/>
    <mergeCell ref="A15:B15"/>
    <mergeCell ref="A16:B16"/>
    <mergeCell ref="H15:J15"/>
    <mergeCell ref="H16:J16"/>
  </mergeCells>
  <printOptions/>
  <pageMargins left="0.25" right="0.25" top="0.75" bottom="0.75" header="0.3" footer="0.3"/>
  <pageSetup horizontalDpi="200" verticalDpi="200" orientation="portrait" paperSize="9" scale="94" r:id="rId1"/>
  <headerFooter alignWithMargins="0">
    <oddFooter>&amp;LЦены приведены без НДС
&amp;C&amp;Я&amp;R3 из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7.421875" style="142" customWidth="1"/>
    <col min="2" max="2" width="7.28125" style="142" customWidth="1"/>
    <col min="3" max="3" width="5.8515625" style="142" customWidth="1"/>
    <col min="4" max="4" width="8.8515625" style="142" customWidth="1"/>
    <col min="5" max="5" width="10.7109375" style="142" customWidth="1"/>
    <col min="6" max="6" width="9.421875" style="142" customWidth="1"/>
    <col min="7" max="7" width="0.42578125" style="142" customWidth="1"/>
    <col min="8" max="8" width="0.2890625" style="142" customWidth="1"/>
    <col min="9" max="9" width="8.7109375" style="142" customWidth="1"/>
    <col min="10" max="10" width="3.7109375" style="142" customWidth="1"/>
    <col min="11" max="11" width="5.28125" style="142" customWidth="1"/>
    <col min="12" max="12" width="8.421875" style="142" customWidth="1"/>
    <col min="13" max="14" width="10.00390625" style="142" customWidth="1"/>
    <col min="15" max="15" width="3.7109375" style="142" customWidth="1"/>
    <col min="16" max="16384" width="9.140625" style="142" customWidth="1"/>
  </cols>
  <sheetData>
    <row r="1" spans="1:17" ht="21.75" customHeight="1">
      <c r="A1" s="819" t="s">
        <v>978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298"/>
      <c r="Q1" s="143"/>
    </row>
    <row r="2" spans="1:17" ht="15.75">
      <c r="A2" s="820" t="s">
        <v>22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297"/>
      <c r="Q2" s="143"/>
    </row>
    <row r="3" spans="1:17" ht="17.25" customHeight="1" thickBot="1">
      <c r="A3" s="821" t="s">
        <v>983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296"/>
      <c r="Q3" s="143"/>
    </row>
    <row r="4" spans="15:17" ht="1.5" customHeight="1" thickTop="1">
      <c r="O4" s="143"/>
      <c r="Q4" s="143"/>
    </row>
    <row r="5" spans="1:17" ht="13.5" thickBot="1">
      <c r="A5" s="809" t="s">
        <v>110</v>
      </c>
      <c r="B5" s="809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Q5" s="143"/>
    </row>
    <row r="6" spans="1:14" ht="13.5" thickBot="1">
      <c r="A6" s="919" t="s">
        <v>1</v>
      </c>
      <c r="B6" s="920"/>
      <c r="C6" s="472" t="s">
        <v>4</v>
      </c>
      <c r="D6" s="472" t="s">
        <v>2</v>
      </c>
      <c r="E6" s="487" t="s">
        <v>45</v>
      </c>
      <c r="F6" s="164" t="s">
        <v>0</v>
      </c>
      <c r="G6" s="190"/>
      <c r="H6" s="190"/>
      <c r="I6" s="913" t="s">
        <v>1</v>
      </c>
      <c r="J6" s="914"/>
      <c r="K6" s="472" t="s">
        <v>4</v>
      </c>
      <c r="L6" s="472" t="s">
        <v>2</v>
      </c>
      <c r="M6" s="472" t="s">
        <v>45</v>
      </c>
      <c r="N6" s="164" t="s">
        <v>0</v>
      </c>
    </row>
    <row r="7" spans="1:14" ht="13.5" customHeight="1" thickBot="1">
      <c r="A7" s="514"/>
      <c r="B7" s="513"/>
      <c r="C7" s="538">
        <v>50</v>
      </c>
      <c r="D7" s="536" t="s">
        <v>112</v>
      </c>
      <c r="E7" s="197"/>
      <c r="F7" s="317">
        <v>11988</v>
      </c>
      <c r="G7" s="300"/>
      <c r="H7" s="512"/>
      <c r="I7" s="921" t="s">
        <v>131</v>
      </c>
      <c r="J7" s="922"/>
      <c r="K7" s="344">
        <v>15</v>
      </c>
      <c r="L7" s="497" t="s">
        <v>132</v>
      </c>
      <c r="M7" s="215" t="s">
        <v>129</v>
      </c>
      <c r="N7" s="537"/>
    </row>
    <row r="8" spans="1:20" ht="13.5" customHeight="1" thickBot="1">
      <c r="A8" s="393"/>
      <c r="B8" s="201"/>
      <c r="C8" s="358"/>
      <c r="D8" s="536" t="s">
        <v>113</v>
      </c>
      <c r="E8" s="211"/>
      <c r="F8" s="317">
        <v>11988</v>
      </c>
      <c r="G8" s="520"/>
      <c r="H8" s="512"/>
      <c r="I8" s="195"/>
      <c r="J8" s="193"/>
      <c r="K8" s="344">
        <v>25</v>
      </c>
      <c r="L8" s="535" t="s">
        <v>133</v>
      </c>
      <c r="M8" s="505" t="s">
        <v>119</v>
      </c>
      <c r="N8" s="191">
        <v>2640</v>
      </c>
      <c r="T8" s="534"/>
    </row>
    <row r="9" spans="1:14" ht="14.25" customHeight="1" thickBot="1">
      <c r="A9" s="525"/>
      <c r="B9" s="528"/>
      <c r="C9" s="358"/>
      <c r="D9" s="533" t="s">
        <v>114</v>
      </c>
      <c r="E9" s="506" t="s">
        <v>116</v>
      </c>
      <c r="F9" s="317">
        <v>11988</v>
      </c>
      <c r="G9" s="520"/>
      <c r="H9" s="512"/>
      <c r="I9" s="514"/>
      <c r="J9" s="513"/>
      <c r="K9" s="344">
        <v>50</v>
      </c>
      <c r="L9" s="532" t="s">
        <v>134</v>
      </c>
      <c r="M9" s="215" t="s">
        <v>129</v>
      </c>
      <c r="N9" s="526">
        <v>10836</v>
      </c>
    </row>
    <row r="10" spans="1:14" ht="15" customHeight="1" thickBot="1">
      <c r="A10" s="829" t="s">
        <v>111</v>
      </c>
      <c r="B10" s="855"/>
      <c r="C10" s="531"/>
      <c r="D10" s="530" t="s">
        <v>115</v>
      </c>
      <c r="E10" s="506" t="s">
        <v>117</v>
      </c>
      <c r="F10" s="317">
        <v>11988</v>
      </c>
      <c r="G10" s="520"/>
      <c r="H10" s="512"/>
      <c r="I10" s="917" t="s">
        <v>137</v>
      </c>
      <c r="J10" s="918"/>
      <c r="K10" s="344">
        <v>80</v>
      </c>
      <c r="L10" s="529"/>
      <c r="M10" s="506" t="s">
        <v>135</v>
      </c>
      <c r="N10" s="317">
        <v>9024</v>
      </c>
    </row>
    <row r="11" spans="1:14" ht="15" customHeight="1" thickBot="1">
      <c r="A11" s="525"/>
      <c r="B11" s="528"/>
      <c r="C11" s="346">
        <v>80</v>
      </c>
      <c r="D11" s="426" t="s">
        <v>112</v>
      </c>
      <c r="E11" s="506" t="s">
        <v>118</v>
      </c>
      <c r="F11" s="317">
        <v>15050</v>
      </c>
      <c r="G11" s="520"/>
      <c r="H11" s="512"/>
      <c r="I11" s="917"/>
      <c r="J11" s="918"/>
      <c r="K11" s="344">
        <v>100</v>
      </c>
      <c r="L11" s="529"/>
      <c r="M11" s="506" t="s">
        <v>136</v>
      </c>
      <c r="N11" s="526">
        <v>13900</v>
      </c>
    </row>
    <row r="12" spans="1:14" ht="13.5" customHeight="1" thickBot="1">
      <c r="A12" s="525"/>
      <c r="B12" s="528"/>
      <c r="C12" s="524"/>
      <c r="D12" s="426" t="s">
        <v>113</v>
      </c>
      <c r="E12" s="505" t="s">
        <v>119</v>
      </c>
      <c r="F12" s="317">
        <v>15050</v>
      </c>
      <c r="G12" s="520"/>
      <c r="H12" s="512"/>
      <c r="I12" s="518"/>
      <c r="J12" s="517"/>
      <c r="K12" s="344">
        <v>150</v>
      </c>
      <c r="L12" s="527"/>
      <c r="M12" s="179"/>
      <c r="N12" s="526">
        <v>15360</v>
      </c>
    </row>
    <row r="13" spans="1:14" ht="13.5" customHeight="1" thickBot="1">
      <c r="A13" s="525"/>
      <c r="B13" s="201"/>
      <c r="C13" s="524"/>
      <c r="D13" s="523" t="s">
        <v>114</v>
      </c>
      <c r="E13" s="502"/>
      <c r="F13" s="317">
        <v>15050</v>
      </c>
      <c r="G13" s="520"/>
      <c r="H13" s="512"/>
      <c r="I13" s="514"/>
      <c r="J13" s="513"/>
      <c r="K13" s="344">
        <v>50</v>
      </c>
      <c r="L13" s="508" t="s">
        <v>134</v>
      </c>
      <c r="M13" s="215" t="s">
        <v>129</v>
      </c>
      <c r="N13" s="191">
        <v>7815</v>
      </c>
    </row>
    <row r="14" spans="1:14" ht="14.25" customHeight="1" thickBot="1">
      <c r="A14" s="341"/>
      <c r="B14" s="501"/>
      <c r="C14" s="522"/>
      <c r="D14" s="521" t="s">
        <v>115</v>
      </c>
      <c r="E14" s="500"/>
      <c r="F14" s="317">
        <v>15050</v>
      </c>
      <c r="G14" s="520"/>
      <c r="H14" s="512"/>
      <c r="I14" s="917" t="s">
        <v>138</v>
      </c>
      <c r="J14" s="918"/>
      <c r="K14" s="344">
        <v>80</v>
      </c>
      <c r="L14" s="502"/>
      <c r="M14" s="506" t="s">
        <v>135</v>
      </c>
      <c r="N14" s="191">
        <v>12350</v>
      </c>
    </row>
    <row r="15" spans="1:14" ht="14.25" customHeight="1" thickBot="1">
      <c r="A15" s="510"/>
      <c r="B15" s="509"/>
      <c r="C15" s="344">
        <v>25</v>
      </c>
      <c r="D15" s="508" t="s">
        <v>122</v>
      </c>
      <c r="E15" s="519"/>
      <c r="F15" s="191">
        <v>17760</v>
      </c>
      <c r="G15" s="515"/>
      <c r="H15" s="512"/>
      <c r="I15" s="917" t="s">
        <v>124</v>
      </c>
      <c r="J15" s="918"/>
      <c r="K15" s="344">
        <v>100</v>
      </c>
      <c r="L15" s="502"/>
      <c r="M15" s="506" t="s">
        <v>136</v>
      </c>
      <c r="N15" s="191">
        <v>13165</v>
      </c>
    </row>
    <row r="16" spans="1:22" ht="14.25" customHeight="1" thickBot="1">
      <c r="A16" s="829" t="s">
        <v>120</v>
      </c>
      <c r="B16" s="855"/>
      <c r="C16" s="344">
        <v>50</v>
      </c>
      <c r="D16" s="502"/>
      <c r="E16" s="502"/>
      <c r="F16" s="191">
        <v>21360</v>
      </c>
      <c r="G16" s="515"/>
      <c r="H16" s="512"/>
      <c r="I16" s="518"/>
      <c r="J16" s="517"/>
      <c r="K16" s="344">
        <v>150</v>
      </c>
      <c r="L16" s="500"/>
      <c r="M16" s="516"/>
      <c r="N16" s="191">
        <v>28105</v>
      </c>
      <c r="Q16" s="360"/>
      <c r="R16" s="143"/>
      <c r="S16" s="143"/>
      <c r="T16" s="143"/>
      <c r="U16" s="143"/>
      <c r="V16" s="168"/>
    </row>
    <row r="17" spans="1:22" ht="14.25" customHeight="1" thickBot="1">
      <c r="A17" s="829" t="s">
        <v>121</v>
      </c>
      <c r="B17" s="855"/>
      <c r="C17" s="344">
        <v>80</v>
      </c>
      <c r="D17" s="502"/>
      <c r="E17" s="506" t="s">
        <v>116</v>
      </c>
      <c r="F17" s="191">
        <v>24600</v>
      </c>
      <c r="G17" s="515"/>
      <c r="H17" s="512"/>
      <c r="I17" s="514"/>
      <c r="J17" s="513"/>
      <c r="K17" s="344">
        <v>50</v>
      </c>
      <c r="L17" s="508" t="s">
        <v>134</v>
      </c>
      <c r="M17" s="215" t="s">
        <v>129</v>
      </c>
      <c r="N17" s="511"/>
      <c r="Q17" s="360"/>
      <c r="R17" s="143"/>
      <c r="S17" s="143"/>
      <c r="T17" s="143"/>
      <c r="U17" s="143"/>
      <c r="V17" s="168"/>
    </row>
    <row r="18" spans="1:22" ht="14.25" customHeight="1" thickBot="1">
      <c r="A18" s="195"/>
      <c r="B18" s="193"/>
      <c r="C18" s="344">
        <v>100</v>
      </c>
      <c r="D18" s="500"/>
      <c r="E18" s="506" t="s">
        <v>117</v>
      </c>
      <c r="F18" s="191">
        <v>21300</v>
      </c>
      <c r="G18" s="279"/>
      <c r="H18" s="512"/>
      <c r="I18" s="917" t="s">
        <v>139</v>
      </c>
      <c r="J18" s="918"/>
      <c r="K18" s="344">
        <v>80</v>
      </c>
      <c r="L18" s="502"/>
      <c r="M18" s="506" t="s">
        <v>135</v>
      </c>
      <c r="N18" s="511"/>
      <c r="Q18" s="360"/>
      <c r="R18" s="143"/>
      <c r="S18" s="143"/>
      <c r="T18" s="143"/>
      <c r="U18" s="143"/>
      <c r="V18" s="168"/>
    </row>
    <row r="19" spans="1:22" ht="15" customHeight="1" thickBot="1">
      <c r="A19" s="510"/>
      <c r="B19" s="509"/>
      <c r="C19" s="344">
        <v>25</v>
      </c>
      <c r="D19" s="508" t="s">
        <v>125</v>
      </c>
      <c r="E19" s="506" t="s">
        <v>118</v>
      </c>
      <c r="F19" s="191">
        <v>17760</v>
      </c>
      <c r="G19" s="279"/>
      <c r="H19" s="204"/>
      <c r="I19" s="169"/>
      <c r="J19" s="201"/>
      <c r="K19" s="493" t="s">
        <v>6</v>
      </c>
      <c r="L19" s="507"/>
      <c r="M19" s="506" t="s">
        <v>136</v>
      </c>
      <c r="N19" s="284">
        <v>25840</v>
      </c>
      <c r="Q19" s="360"/>
      <c r="R19" s="143"/>
      <c r="S19" s="143"/>
      <c r="T19" s="143"/>
      <c r="U19" s="143"/>
      <c r="V19" s="168"/>
    </row>
    <row r="20" spans="1:22" ht="14.25" customHeight="1" thickBot="1">
      <c r="A20" s="829" t="s">
        <v>123</v>
      </c>
      <c r="B20" s="855"/>
      <c r="C20" s="344">
        <v>50</v>
      </c>
      <c r="D20" s="502"/>
      <c r="E20" s="505" t="s">
        <v>119</v>
      </c>
      <c r="F20" s="191">
        <v>21360</v>
      </c>
      <c r="G20" s="279"/>
      <c r="H20" s="204"/>
      <c r="I20" s="504"/>
      <c r="J20" s="503"/>
      <c r="K20" s="153">
        <v>150</v>
      </c>
      <c r="L20" s="203"/>
      <c r="M20" s="203"/>
      <c r="N20" s="164">
        <v>47245</v>
      </c>
      <c r="Q20" s="360"/>
      <c r="R20" s="143"/>
      <c r="S20" s="143"/>
      <c r="T20" s="143"/>
      <c r="U20" s="143"/>
      <c r="V20" s="168"/>
    </row>
    <row r="21" spans="1:22" ht="15" customHeight="1" thickBot="1">
      <c r="A21" s="829" t="s">
        <v>124</v>
      </c>
      <c r="B21" s="855"/>
      <c r="C21" s="344">
        <v>80</v>
      </c>
      <c r="D21" s="502"/>
      <c r="E21" s="502"/>
      <c r="F21" s="191">
        <v>23520</v>
      </c>
      <c r="G21" s="143"/>
      <c r="H21" s="499"/>
      <c r="I21" s="397"/>
      <c r="J21" s="411"/>
      <c r="K21" s="165">
        <v>20</v>
      </c>
      <c r="L21" s="464" t="s">
        <v>141</v>
      </c>
      <c r="M21" s="215" t="s">
        <v>129</v>
      </c>
      <c r="N21" s="164">
        <v>2064</v>
      </c>
      <c r="Q21" s="360"/>
      <c r="R21" s="143"/>
      <c r="S21" s="143"/>
      <c r="T21" s="143"/>
      <c r="U21" s="143"/>
      <c r="V21" s="313"/>
    </row>
    <row r="22" spans="1:22" ht="15" customHeight="1" thickBot="1">
      <c r="A22" s="341"/>
      <c r="B22" s="501"/>
      <c r="C22" s="344">
        <v>100</v>
      </c>
      <c r="D22" s="500"/>
      <c r="E22" s="500"/>
      <c r="F22" s="191"/>
      <c r="G22" s="143"/>
      <c r="H22" s="499"/>
      <c r="I22" s="836" t="s">
        <v>140</v>
      </c>
      <c r="J22" s="907"/>
      <c r="K22" s="175">
        <v>20</v>
      </c>
      <c r="L22" s="464" t="s">
        <v>142</v>
      </c>
      <c r="M22" s="155" t="s">
        <v>94</v>
      </c>
      <c r="N22" s="174">
        <v>2064</v>
      </c>
      <c r="Q22" s="360"/>
      <c r="R22" s="143"/>
      <c r="S22" s="143"/>
      <c r="T22" s="143"/>
      <c r="U22" s="143"/>
      <c r="V22" s="313"/>
    </row>
    <row r="23" spans="1:22" ht="15" customHeight="1" thickBot="1">
      <c r="A23" s="825" t="s">
        <v>126</v>
      </c>
      <c r="B23" s="875"/>
      <c r="C23" s="498" t="s">
        <v>128</v>
      </c>
      <c r="D23" s="192">
        <v>3</v>
      </c>
      <c r="E23" s="215" t="s">
        <v>129</v>
      </c>
      <c r="F23" s="152">
        <v>426</v>
      </c>
      <c r="G23" s="143"/>
      <c r="H23" s="143"/>
      <c r="I23" s="143"/>
      <c r="J23" s="143"/>
      <c r="K23" s="143"/>
      <c r="L23" s="143"/>
      <c r="M23" s="143"/>
      <c r="N23" s="143"/>
      <c r="Q23" s="360"/>
      <c r="R23" s="143"/>
      <c r="S23" s="143"/>
      <c r="T23" s="143"/>
      <c r="U23" s="143"/>
      <c r="V23" s="313"/>
    </row>
    <row r="24" spans="1:22" ht="15" customHeight="1" thickBot="1">
      <c r="A24" s="836" t="s">
        <v>127</v>
      </c>
      <c r="B24" s="907"/>
      <c r="C24" s="497" t="s">
        <v>128</v>
      </c>
      <c r="D24" s="192">
        <v>1.5</v>
      </c>
      <c r="E24" s="155" t="s">
        <v>130</v>
      </c>
      <c r="F24" s="152">
        <v>426</v>
      </c>
      <c r="G24" s="143"/>
      <c r="H24" s="143"/>
      <c r="I24" s="143"/>
      <c r="J24" s="143"/>
      <c r="K24" s="143"/>
      <c r="L24" s="143"/>
      <c r="M24" s="143"/>
      <c r="N24" s="143"/>
      <c r="Q24" s="360"/>
      <c r="R24" s="143"/>
      <c r="S24" s="143"/>
      <c r="T24" s="143"/>
      <c r="U24" s="143"/>
      <c r="V24" s="313"/>
    </row>
    <row r="25" spans="1:22" ht="16.5" thickBot="1">
      <c r="A25" s="792" t="s">
        <v>143</v>
      </c>
      <c r="B25" s="792"/>
      <c r="C25" s="792"/>
      <c r="D25" s="792"/>
      <c r="E25" s="792"/>
      <c r="F25" s="792"/>
      <c r="G25" s="792"/>
      <c r="H25" s="792"/>
      <c r="I25" s="792"/>
      <c r="J25" s="792"/>
      <c r="K25" s="792"/>
      <c r="L25" s="792"/>
      <c r="M25" s="792"/>
      <c r="N25" s="792"/>
      <c r="Q25" s="360"/>
      <c r="R25" s="143"/>
      <c r="S25" s="143"/>
      <c r="T25" s="143"/>
      <c r="U25" s="143"/>
      <c r="V25" s="313"/>
    </row>
    <row r="26" spans="1:22" ht="16.5" thickBot="1">
      <c r="A26" s="913" t="s">
        <v>1</v>
      </c>
      <c r="B26" s="914"/>
      <c r="C26" s="496" t="s">
        <v>4</v>
      </c>
      <c r="D26" s="472" t="s">
        <v>2</v>
      </c>
      <c r="E26" s="487" t="s">
        <v>45</v>
      </c>
      <c r="F26" s="164" t="s">
        <v>0</v>
      </c>
      <c r="G26" s="143"/>
      <c r="H26" s="204"/>
      <c r="I26" s="809"/>
      <c r="J26" s="809"/>
      <c r="K26" s="190"/>
      <c r="L26" s="190"/>
      <c r="M26" s="190"/>
      <c r="N26" s="147"/>
      <c r="Q26" s="360"/>
      <c r="R26" s="143"/>
      <c r="S26" s="143"/>
      <c r="T26" s="143"/>
      <c r="U26" s="143"/>
      <c r="V26" s="313"/>
    </row>
    <row r="27" spans="1:22" ht="15" customHeight="1" thickBot="1">
      <c r="A27" s="495"/>
      <c r="B27" s="482"/>
      <c r="C27" s="406">
        <v>10</v>
      </c>
      <c r="E27" s="269"/>
      <c r="F27" s="174"/>
      <c r="G27" s="143"/>
      <c r="H27" s="204"/>
      <c r="I27" s="168"/>
      <c r="J27" s="143"/>
      <c r="K27" s="616"/>
      <c r="L27" s="616"/>
      <c r="M27" s="600"/>
      <c r="N27" s="483"/>
      <c r="Q27" s="360"/>
      <c r="R27" s="143"/>
      <c r="S27" s="143"/>
      <c r="T27" s="143"/>
      <c r="U27" s="143"/>
      <c r="V27" s="313"/>
    </row>
    <row r="28" spans="1:22" ht="14.25" customHeight="1" thickBot="1">
      <c r="A28" s="446"/>
      <c r="B28" s="407"/>
      <c r="C28" s="406">
        <v>15</v>
      </c>
      <c r="D28" s="269">
        <v>40</v>
      </c>
      <c r="E28" s="225"/>
      <c r="F28" s="174">
        <v>1550</v>
      </c>
      <c r="G28" s="143"/>
      <c r="H28" s="204"/>
      <c r="I28" s="168"/>
      <c r="J28" s="143"/>
      <c r="K28" s="616"/>
      <c r="L28" s="616"/>
      <c r="M28" s="600"/>
      <c r="N28" s="483"/>
      <c r="Q28" s="360"/>
      <c r="R28" s="143"/>
      <c r="S28" s="143"/>
      <c r="T28" s="143"/>
      <c r="U28" s="143"/>
      <c r="V28" s="313"/>
    </row>
    <row r="29" spans="1:22" ht="14.25" customHeight="1" thickBot="1">
      <c r="A29" s="456"/>
      <c r="B29" s="455"/>
      <c r="C29" s="153">
        <v>20</v>
      </c>
      <c r="D29" s="166"/>
      <c r="E29" s="617"/>
      <c r="F29" s="164">
        <v>1755</v>
      </c>
      <c r="G29" s="226"/>
      <c r="H29" s="226"/>
      <c r="I29" s="226"/>
      <c r="J29" s="226"/>
      <c r="K29" s="145"/>
      <c r="L29" s="226"/>
      <c r="M29" s="600"/>
      <c r="N29" s="148"/>
      <c r="Q29" s="360"/>
      <c r="R29" s="143"/>
      <c r="S29" s="143"/>
      <c r="T29" s="143"/>
      <c r="U29" s="143"/>
      <c r="V29" s="313"/>
    </row>
    <row r="30" spans="1:22" ht="14.25" customHeight="1" thickBot="1">
      <c r="A30" s="845" t="s">
        <v>144</v>
      </c>
      <c r="B30" s="847"/>
      <c r="C30" s="153">
        <v>25</v>
      </c>
      <c r="D30" s="333"/>
      <c r="E30" s="225" t="s">
        <v>145</v>
      </c>
      <c r="F30" s="164">
        <v>2210</v>
      </c>
      <c r="G30" s="148"/>
      <c r="H30" s="226"/>
      <c r="I30" s="846"/>
      <c r="J30" s="846"/>
      <c r="K30" s="145"/>
      <c r="L30" s="168"/>
      <c r="M30" s="168"/>
      <c r="N30" s="148"/>
      <c r="Q30" s="360"/>
      <c r="R30" s="143"/>
      <c r="S30" s="143"/>
      <c r="T30" s="143"/>
      <c r="U30" s="143"/>
      <c r="V30" s="313"/>
    </row>
    <row r="31" spans="1:22" ht="15" customHeight="1" thickBot="1">
      <c r="A31" s="845"/>
      <c r="B31" s="847"/>
      <c r="C31" s="153">
        <v>32</v>
      </c>
      <c r="D31" s="184"/>
      <c r="E31" s="225" t="s">
        <v>146</v>
      </c>
      <c r="F31" s="164">
        <v>1430</v>
      </c>
      <c r="G31" s="148"/>
      <c r="H31" s="210"/>
      <c r="I31" s="210"/>
      <c r="J31" s="210"/>
      <c r="K31" s="145"/>
      <c r="L31" s="180"/>
      <c r="M31" s="180"/>
      <c r="N31" s="148"/>
      <c r="Q31" s="360"/>
      <c r="R31" s="143"/>
      <c r="S31" s="143"/>
      <c r="T31" s="143"/>
      <c r="U31" s="143"/>
      <c r="V31" s="313"/>
    </row>
    <row r="32" spans="1:22" ht="15" customHeight="1" thickBot="1">
      <c r="A32" s="156"/>
      <c r="B32" s="444"/>
      <c r="C32" s="153">
        <v>40</v>
      </c>
      <c r="D32" s="161"/>
      <c r="E32" s="225" t="s">
        <v>147</v>
      </c>
      <c r="F32" s="164"/>
      <c r="G32" s="148"/>
      <c r="H32" s="491"/>
      <c r="I32" s="491"/>
      <c r="J32" s="491"/>
      <c r="K32" s="145"/>
      <c r="L32" s="491"/>
      <c r="M32" s="180"/>
      <c r="N32" s="148"/>
      <c r="Q32" s="360"/>
      <c r="R32" s="143"/>
      <c r="S32" s="143"/>
      <c r="T32" s="143"/>
      <c r="U32" s="143"/>
      <c r="V32" s="313"/>
    </row>
    <row r="33" spans="1:22" ht="14.25" customHeight="1" thickBot="1">
      <c r="A33" s="490"/>
      <c r="B33" s="193"/>
      <c r="C33" s="153">
        <v>50</v>
      </c>
      <c r="D33" s="203"/>
      <c r="E33" s="203"/>
      <c r="F33" s="164"/>
      <c r="G33" s="148"/>
      <c r="H33" s="486"/>
      <c r="I33" s="486"/>
      <c r="J33" s="486"/>
      <c r="K33" s="486"/>
      <c r="L33" s="486"/>
      <c r="M33" s="180"/>
      <c r="N33" s="163"/>
      <c r="Q33" s="360"/>
      <c r="R33" s="143"/>
      <c r="S33" s="143"/>
      <c r="T33" s="143"/>
      <c r="U33" s="143"/>
      <c r="V33" s="313"/>
    </row>
    <row r="34" spans="1:22" ht="16.5" thickBot="1">
      <c r="A34" s="811" t="s">
        <v>149</v>
      </c>
      <c r="B34" s="811"/>
      <c r="C34" s="811"/>
      <c r="D34" s="811"/>
      <c r="E34" s="811"/>
      <c r="F34" s="811"/>
      <c r="G34" s="170"/>
      <c r="H34" s="170"/>
      <c r="I34" s="837" t="s">
        <v>150</v>
      </c>
      <c r="J34" s="837"/>
      <c r="K34" s="837"/>
      <c r="L34" s="837"/>
      <c r="M34" s="837"/>
      <c r="N34" s="837"/>
      <c r="Q34" s="360"/>
      <c r="R34" s="143"/>
      <c r="S34" s="143"/>
      <c r="T34" s="143"/>
      <c r="U34" s="143"/>
      <c r="V34" s="313"/>
    </row>
    <row r="35" spans="1:22" ht="15" customHeight="1" thickBot="1">
      <c r="A35" s="913" t="s">
        <v>1</v>
      </c>
      <c r="B35" s="914"/>
      <c r="C35" s="915" t="s">
        <v>152</v>
      </c>
      <c r="D35" s="916"/>
      <c r="E35" s="489" t="s">
        <v>151</v>
      </c>
      <c r="F35" s="164" t="s">
        <v>0</v>
      </c>
      <c r="G35" s="148"/>
      <c r="H35" s="486"/>
      <c r="I35" s="913" t="s">
        <v>1</v>
      </c>
      <c r="J35" s="914"/>
      <c r="K35" s="913" t="s">
        <v>175</v>
      </c>
      <c r="L35" s="914"/>
      <c r="M35" s="487" t="s">
        <v>45</v>
      </c>
      <c r="N35" s="164" t="s">
        <v>0</v>
      </c>
      <c r="Q35" s="360"/>
      <c r="R35" s="143"/>
      <c r="S35" s="143"/>
      <c r="T35" s="143"/>
      <c r="U35" s="143"/>
      <c r="V35" s="313"/>
    </row>
    <row r="36" spans="1:22" ht="16.5" customHeight="1" thickBot="1">
      <c r="A36" s="424"/>
      <c r="B36" s="395"/>
      <c r="C36" s="797"/>
      <c r="D36" s="828"/>
      <c r="E36" s="464" t="s">
        <v>156</v>
      </c>
      <c r="F36" s="152">
        <v>165</v>
      </c>
      <c r="G36" s="148"/>
      <c r="H36" s="486"/>
      <c r="I36" s="485"/>
      <c r="J36" s="484"/>
      <c r="K36" s="909" t="s">
        <v>168</v>
      </c>
      <c r="L36" s="910"/>
      <c r="M36" s="430"/>
      <c r="N36" s="152">
        <v>470</v>
      </c>
      <c r="Q36" s="360"/>
      <c r="R36" s="143"/>
      <c r="S36" s="143"/>
      <c r="T36" s="143"/>
      <c r="U36" s="143"/>
      <c r="V36" s="313"/>
    </row>
    <row r="37" spans="1:22" ht="15.75" customHeight="1" thickBot="1">
      <c r="A37" s="791" t="s">
        <v>153</v>
      </c>
      <c r="B37" s="793"/>
      <c r="C37" s="802">
        <v>2</v>
      </c>
      <c r="D37" s="804"/>
      <c r="E37" s="464" t="s">
        <v>157</v>
      </c>
      <c r="F37" s="152">
        <v>165</v>
      </c>
      <c r="G37" s="143"/>
      <c r="H37" s="204"/>
      <c r="I37" s="169"/>
      <c r="J37" s="282"/>
      <c r="K37" s="911" t="s">
        <v>169</v>
      </c>
      <c r="L37" s="912"/>
      <c r="M37" s="478"/>
      <c r="N37" s="152">
        <v>470</v>
      </c>
      <c r="Q37" s="360"/>
      <c r="R37" s="143"/>
      <c r="S37" s="143"/>
      <c r="T37" s="143"/>
      <c r="U37" s="143"/>
      <c r="V37" s="313"/>
    </row>
    <row r="38" spans="1:22" ht="16.5" thickBot="1">
      <c r="A38" s="791" t="s">
        <v>154</v>
      </c>
      <c r="B38" s="793"/>
      <c r="C38" s="784"/>
      <c r="D38" s="786"/>
      <c r="E38" s="464" t="s">
        <v>158</v>
      </c>
      <c r="F38" s="152">
        <v>165</v>
      </c>
      <c r="G38" s="143"/>
      <c r="H38" s="483"/>
      <c r="I38" s="791" t="s">
        <v>167</v>
      </c>
      <c r="J38" s="793"/>
      <c r="K38" s="909" t="s">
        <v>170</v>
      </c>
      <c r="L38" s="910"/>
      <c r="M38" s="474"/>
      <c r="N38" s="152">
        <v>470</v>
      </c>
      <c r="Q38" s="360"/>
      <c r="R38" s="143"/>
      <c r="S38" s="143"/>
      <c r="T38" s="143"/>
      <c r="U38" s="143"/>
      <c r="V38" s="313"/>
    </row>
    <row r="39" spans="1:14" ht="15" customHeight="1" thickBot="1">
      <c r="A39" s="399"/>
      <c r="B39" s="400"/>
      <c r="C39" s="904"/>
      <c r="D39" s="906"/>
      <c r="E39" s="464" t="s">
        <v>155</v>
      </c>
      <c r="F39" s="152">
        <v>165</v>
      </c>
      <c r="G39" s="143"/>
      <c r="H39" s="362"/>
      <c r="I39" s="414"/>
      <c r="J39" s="413"/>
      <c r="K39" s="929" t="s">
        <v>171</v>
      </c>
      <c r="L39" s="930"/>
      <c r="M39" s="452"/>
      <c r="N39" s="152">
        <v>470</v>
      </c>
    </row>
    <row r="40" spans="1:14" ht="15" customHeight="1" thickBot="1">
      <c r="A40" s="374"/>
      <c r="B40" s="482"/>
      <c r="C40" s="481"/>
      <c r="D40" s="480"/>
      <c r="E40" s="464" t="s">
        <v>156</v>
      </c>
      <c r="F40" s="403">
        <v>390</v>
      </c>
      <c r="G40" s="143"/>
      <c r="H40" s="479"/>
      <c r="I40" s="414"/>
      <c r="J40" s="413"/>
      <c r="K40" s="929" t="s">
        <v>172</v>
      </c>
      <c r="L40" s="930"/>
      <c r="M40" s="452"/>
      <c r="N40" s="152">
        <v>470</v>
      </c>
    </row>
    <row r="41" spans="1:14" ht="15.75" customHeight="1" thickBot="1">
      <c r="A41" s="393"/>
      <c r="B41" s="201"/>
      <c r="C41" s="393"/>
      <c r="D41" s="201"/>
      <c r="E41" s="464" t="s">
        <v>160</v>
      </c>
      <c r="F41" s="177">
        <v>520</v>
      </c>
      <c r="G41" s="143"/>
      <c r="H41" s="143"/>
      <c r="I41" s="262"/>
      <c r="J41" s="282"/>
      <c r="K41" s="929" t="s">
        <v>173</v>
      </c>
      <c r="L41" s="930"/>
      <c r="M41" s="478" t="s">
        <v>176</v>
      </c>
      <c r="N41" s="177">
        <v>470</v>
      </c>
    </row>
    <row r="42" spans="1:14" ht="16.5" thickBot="1">
      <c r="A42" s="791" t="s">
        <v>159</v>
      </c>
      <c r="B42" s="793"/>
      <c r="C42" s="802">
        <v>2</v>
      </c>
      <c r="D42" s="804"/>
      <c r="E42" s="464" t="s">
        <v>158</v>
      </c>
      <c r="F42" s="152">
        <v>520</v>
      </c>
      <c r="G42" s="143"/>
      <c r="H42" s="477"/>
      <c r="I42" s="476"/>
      <c r="J42" s="475"/>
      <c r="K42" s="929" t="s">
        <v>174</v>
      </c>
      <c r="L42" s="930"/>
      <c r="M42" s="474" t="s">
        <v>177</v>
      </c>
      <c r="N42" s="152">
        <v>470</v>
      </c>
    </row>
    <row r="43" spans="1:14" ht="15" customHeight="1" thickBot="1">
      <c r="A43" s="393"/>
      <c r="B43" s="201"/>
      <c r="C43" s="393"/>
      <c r="D43" s="201"/>
      <c r="E43" s="464" t="s">
        <v>161</v>
      </c>
      <c r="F43" s="177">
        <v>590</v>
      </c>
      <c r="G43" s="143"/>
      <c r="H43" s="143"/>
      <c r="I43" s="397"/>
      <c r="J43" s="395"/>
      <c r="K43" s="909" t="s">
        <v>179</v>
      </c>
      <c r="L43" s="910"/>
      <c r="M43" s="473"/>
      <c r="N43" s="177">
        <v>440</v>
      </c>
    </row>
    <row r="44" spans="1:14" ht="15" customHeight="1" thickBot="1">
      <c r="A44" s="389"/>
      <c r="B44" s="390"/>
      <c r="C44" s="389"/>
      <c r="D44" s="390"/>
      <c r="E44" s="464" t="s">
        <v>162</v>
      </c>
      <c r="F44" s="186">
        <v>780</v>
      </c>
      <c r="G44" s="391"/>
      <c r="H44" s="391"/>
      <c r="I44" s="808" t="s">
        <v>178</v>
      </c>
      <c r="J44" s="810"/>
      <c r="K44" s="927" t="s">
        <v>180</v>
      </c>
      <c r="L44" s="928"/>
      <c r="M44" s="388"/>
      <c r="N44" s="472">
        <v>440</v>
      </c>
    </row>
    <row r="45" spans="1:14" ht="16.5" thickBot="1">
      <c r="A45" s="386"/>
      <c r="B45" s="384"/>
      <c r="C45" s="456"/>
      <c r="D45" s="167"/>
      <c r="E45" s="464" t="s">
        <v>155</v>
      </c>
      <c r="F45" s="152">
        <v>390</v>
      </c>
      <c r="G45" s="168"/>
      <c r="H45" s="226"/>
      <c r="I45" s="456"/>
      <c r="J45" s="455"/>
      <c r="K45" s="929" t="s">
        <v>181</v>
      </c>
      <c r="L45" s="930"/>
      <c r="M45" s="333"/>
      <c r="N45" s="152">
        <v>440</v>
      </c>
    </row>
    <row r="46" spans="1:14" s="143" customFormat="1" ht="16.5" thickBot="1">
      <c r="A46" s="797" t="s">
        <v>163</v>
      </c>
      <c r="B46" s="828"/>
      <c r="C46" s="860">
        <v>2</v>
      </c>
      <c r="D46" s="870"/>
      <c r="E46" s="464" t="s">
        <v>164</v>
      </c>
      <c r="F46" s="164">
        <v>1160</v>
      </c>
      <c r="G46" s="163"/>
      <c r="H46" s="226"/>
      <c r="I46" s="386"/>
      <c r="J46" s="384"/>
      <c r="K46" s="929" t="s">
        <v>182</v>
      </c>
      <c r="L46" s="930"/>
      <c r="M46" s="203"/>
      <c r="N46" s="164">
        <v>440</v>
      </c>
    </row>
    <row r="47" spans="1:14" s="143" customFormat="1" ht="16.5" thickBot="1">
      <c r="A47" s="470"/>
      <c r="B47" s="471"/>
      <c r="C47" s="470"/>
      <c r="D47" s="469"/>
      <c r="E47" s="464" t="s">
        <v>158</v>
      </c>
      <c r="F47" s="164">
        <v>1160</v>
      </c>
      <c r="G47" s="163"/>
      <c r="H47" s="302"/>
      <c r="I47" s="302"/>
      <c r="J47" s="302"/>
      <c r="K47" s="879"/>
      <c r="L47" s="879"/>
      <c r="M47" s="180"/>
      <c r="N47" s="163"/>
    </row>
    <row r="48" spans="1:14" s="143" customFormat="1" ht="15" customHeight="1" thickBot="1">
      <c r="A48" s="468"/>
      <c r="B48" s="395"/>
      <c r="C48" s="397"/>
      <c r="D48" s="395"/>
      <c r="E48" s="464" t="s">
        <v>164</v>
      </c>
      <c r="F48" s="152">
        <v>330</v>
      </c>
      <c r="G48" s="163"/>
      <c r="H48" s="465"/>
      <c r="I48" s="465"/>
      <c r="J48" s="465"/>
      <c r="K48" s="925"/>
      <c r="L48" s="925"/>
      <c r="M48" s="180"/>
      <c r="N48" s="163"/>
    </row>
    <row r="49" spans="1:14" ht="16.5" thickBot="1">
      <c r="A49" s="792" t="s">
        <v>976</v>
      </c>
      <c r="B49" s="792"/>
      <c r="C49" s="923">
        <v>2</v>
      </c>
      <c r="D49" s="924"/>
      <c r="E49" s="464" t="s">
        <v>157</v>
      </c>
      <c r="F49" s="152">
        <v>330</v>
      </c>
      <c r="G49" s="163"/>
      <c r="H49" s="783"/>
      <c r="I49" s="783"/>
      <c r="J49" s="467"/>
      <c r="K49" s="926"/>
      <c r="L49" s="926"/>
      <c r="M49" s="180"/>
      <c r="N49" s="163"/>
    </row>
    <row r="50" spans="1:14" ht="16.5" thickBot="1">
      <c r="A50" s="618"/>
      <c r="B50" s="619"/>
      <c r="C50" s="620"/>
      <c r="D50" s="619"/>
      <c r="E50" s="542" t="s">
        <v>158</v>
      </c>
      <c r="F50" s="152">
        <v>330</v>
      </c>
      <c r="G50" s="163"/>
      <c r="H50" s="170"/>
      <c r="I50" s="170"/>
      <c r="J50" s="170"/>
      <c r="K50" s="785"/>
      <c r="L50" s="785"/>
      <c r="M50" s="180"/>
      <c r="N50" s="163"/>
    </row>
    <row r="51" spans="1:14" ht="16.5" thickBot="1">
      <c r="A51" s="623" t="s">
        <v>977</v>
      </c>
      <c r="B51" s="621"/>
      <c r="C51" s="466"/>
      <c r="D51" s="622">
        <v>2</v>
      </c>
      <c r="E51" s="464" t="s">
        <v>165</v>
      </c>
      <c r="F51" s="152">
        <v>420</v>
      </c>
      <c r="G51" s="163"/>
      <c r="H51" s="465"/>
      <c r="I51" s="465"/>
      <c r="J51" s="465"/>
      <c r="K51" s="925"/>
      <c r="L51" s="925"/>
      <c r="M51" s="180"/>
      <c r="N51" s="163"/>
    </row>
    <row r="52" spans="1:14" ht="16.5" thickBot="1">
      <c r="A52" s="366"/>
      <c r="B52" s="364"/>
      <c r="C52" s="366"/>
      <c r="D52" s="376"/>
      <c r="E52" s="464" t="s">
        <v>166</v>
      </c>
      <c r="F52" s="152">
        <v>420</v>
      </c>
      <c r="G52" s="361"/>
      <c r="H52" s="170"/>
      <c r="I52" s="170"/>
      <c r="J52" s="170"/>
      <c r="K52" s="785"/>
      <c r="L52" s="785"/>
      <c r="M52" s="301"/>
      <c r="N52" s="163"/>
    </row>
    <row r="53" spans="1:14" ht="15.75">
      <c r="A53" s="360"/>
      <c r="B53" s="143"/>
      <c r="C53" s="143"/>
      <c r="D53" s="362"/>
      <c r="E53" s="463"/>
      <c r="F53" s="163"/>
      <c r="G53" s="361"/>
      <c r="H53" s="360"/>
      <c r="I53" s="143"/>
      <c r="J53" s="143"/>
      <c r="K53" s="362"/>
      <c r="L53" s="180"/>
      <c r="M53" s="301"/>
      <c r="N53" s="163"/>
    </row>
    <row r="54" spans="1:14" ht="15.75">
      <c r="A54" s="200"/>
      <c r="B54" s="143"/>
      <c r="C54" s="143"/>
      <c r="D54" s="143"/>
      <c r="E54" s="180"/>
      <c r="F54" s="163"/>
      <c r="G54" s="361"/>
      <c r="H54" s="200"/>
      <c r="I54" s="143"/>
      <c r="J54" s="143"/>
      <c r="K54" s="143"/>
      <c r="L54" s="180"/>
      <c r="M54" s="301"/>
      <c r="N54" s="163"/>
    </row>
    <row r="55" spans="1:14" ht="15.75">
      <c r="A55" s="360"/>
      <c r="B55" s="143"/>
      <c r="C55" s="143"/>
      <c r="D55" s="143"/>
      <c r="E55" s="180"/>
      <c r="F55" s="163"/>
      <c r="G55" s="143"/>
      <c r="H55" s="200"/>
      <c r="I55" s="143"/>
      <c r="J55" s="143"/>
      <c r="K55" s="143"/>
      <c r="L55" s="180"/>
      <c r="M55" s="301"/>
      <c r="N55" s="163"/>
    </row>
    <row r="56" spans="1:14" ht="15.75">
      <c r="A56" s="200"/>
      <c r="B56" s="143"/>
      <c r="C56" s="143"/>
      <c r="D56" s="143"/>
      <c r="E56" s="180"/>
      <c r="F56" s="163"/>
      <c r="G56" s="143"/>
      <c r="H56" s="200"/>
      <c r="I56" s="143"/>
      <c r="J56" s="143"/>
      <c r="K56" s="143"/>
      <c r="L56" s="180"/>
      <c r="M56" s="301"/>
      <c r="N56" s="163"/>
    </row>
    <row r="57" spans="1:14" ht="12.7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</row>
    <row r="58" spans="1:14" ht="12.7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</row>
  </sheetData>
  <sheetProtection/>
  <mergeCells count="64">
    <mergeCell ref="K52:L52"/>
    <mergeCell ref="K47:L47"/>
    <mergeCell ref="K48:L48"/>
    <mergeCell ref="K49:L49"/>
    <mergeCell ref="I38:J38"/>
    <mergeCell ref="I44:J44"/>
    <mergeCell ref="K43:L43"/>
    <mergeCell ref="K44:L44"/>
    <mergeCell ref="K50:L50"/>
    <mergeCell ref="K51:L51"/>
    <mergeCell ref="K46:L46"/>
    <mergeCell ref="K39:L39"/>
    <mergeCell ref="K40:L40"/>
    <mergeCell ref="K41:L41"/>
    <mergeCell ref="K42:L42"/>
    <mergeCell ref="K45:L45"/>
    <mergeCell ref="A49:B49"/>
    <mergeCell ref="C49:D49"/>
    <mergeCell ref="C39:D39"/>
    <mergeCell ref="A42:B42"/>
    <mergeCell ref="C42:D42"/>
    <mergeCell ref="C36:D36"/>
    <mergeCell ref="C37:D37"/>
    <mergeCell ref="A46:B46"/>
    <mergeCell ref="C46:D46"/>
    <mergeCell ref="A37:B37"/>
    <mergeCell ref="A38:B38"/>
    <mergeCell ref="C38:D38"/>
    <mergeCell ref="A10:B10"/>
    <mergeCell ref="I6:J6"/>
    <mergeCell ref="A17:B17"/>
    <mergeCell ref="A21:B21"/>
    <mergeCell ref="I15:J15"/>
    <mergeCell ref="I7:J7"/>
    <mergeCell ref="I10:J10"/>
    <mergeCell ref="I11:J11"/>
    <mergeCell ref="I14:J14"/>
    <mergeCell ref="A1:N1"/>
    <mergeCell ref="A2:N2"/>
    <mergeCell ref="A3:N3"/>
    <mergeCell ref="A6:B6"/>
    <mergeCell ref="A5:N5"/>
    <mergeCell ref="C35:D35"/>
    <mergeCell ref="I22:J22"/>
    <mergeCell ref="A16:B16"/>
    <mergeCell ref="A20:B20"/>
    <mergeCell ref="A35:B35"/>
    <mergeCell ref="A34:F34"/>
    <mergeCell ref="I18:J18"/>
    <mergeCell ref="A23:B23"/>
    <mergeCell ref="A26:B26"/>
    <mergeCell ref="A24:B24"/>
    <mergeCell ref="A30:B30"/>
    <mergeCell ref="A31:B31"/>
    <mergeCell ref="I26:J26"/>
    <mergeCell ref="I30:J30"/>
    <mergeCell ref="A25:N25"/>
    <mergeCell ref="K38:L38"/>
    <mergeCell ref="H49:I49"/>
    <mergeCell ref="K36:L36"/>
    <mergeCell ref="K37:L37"/>
    <mergeCell ref="I34:N34"/>
    <mergeCell ref="K35:L35"/>
    <mergeCell ref="I35:J35"/>
  </mergeCells>
  <printOptions/>
  <pageMargins left="0.7086614173228347" right="0.5118110236220472" top="0.4330708661417323" bottom="0.5511811023622047" header="0.2755905511811024" footer="0.35433070866141736"/>
  <pageSetup horizontalDpi="200" verticalDpi="200" orientation="portrait" paperSize="9" scale="94" r:id="rId1"/>
  <headerFooter alignWithMargins="0">
    <oddFooter>&amp;L&amp;9* - цены приведены без НДС &amp;R&amp;9 4 из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selection activeCell="N54" sqref="N54"/>
    </sheetView>
  </sheetViews>
  <sheetFormatPr defaultColWidth="9.140625" defaultRowHeight="12.75"/>
  <cols>
    <col min="1" max="1" width="10.00390625" style="142" customWidth="1"/>
    <col min="2" max="2" width="4.8515625" style="142" customWidth="1"/>
    <col min="3" max="3" width="10.421875" style="142" customWidth="1"/>
    <col min="4" max="4" width="5.28125" style="142" customWidth="1"/>
    <col min="5" max="5" width="9.00390625" style="142" customWidth="1"/>
    <col min="6" max="6" width="9.421875" style="142" customWidth="1"/>
    <col min="7" max="8" width="0.2890625" style="142" customWidth="1"/>
    <col min="9" max="9" width="10.28125" style="142" customWidth="1"/>
    <col min="10" max="10" width="4.00390625" style="142" customWidth="1"/>
    <col min="11" max="11" width="10.28125" style="142" customWidth="1"/>
    <col min="12" max="12" width="5.28125" style="142" customWidth="1"/>
    <col min="13" max="13" width="8.57421875" style="142" customWidth="1"/>
    <col min="14" max="14" width="9.57421875" style="142" customWidth="1"/>
    <col min="15" max="15" width="3.7109375" style="142" customWidth="1"/>
    <col min="16" max="16384" width="9.140625" style="142" customWidth="1"/>
  </cols>
  <sheetData>
    <row r="1" spans="1:17" ht="21.75" customHeight="1">
      <c r="A1" s="819" t="s">
        <v>967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298"/>
      <c r="Q1" s="143"/>
    </row>
    <row r="2" spans="1:17" ht="15.75">
      <c r="A2" s="820" t="s">
        <v>22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297"/>
      <c r="Q2" s="143"/>
    </row>
    <row r="3" spans="1:17" ht="17.25" customHeight="1" thickBot="1">
      <c r="A3" s="821" t="s">
        <v>983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296"/>
      <c r="Q3" s="143"/>
    </row>
    <row r="4" spans="15:17" ht="1.5" customHeight="1" thickTop="1">
      <c r="O4" s="143"/>
      <c r="Q4" s="143"/>
    </row>
    <row r="5" spans="1:17" ht="13.5" thickBot="1">
      <c r="A5" s="932" t="s">
        <v>226</v>
      </c>
      <c r="B5" s="932"/>
      <c r="C5" s="932"/>
      <c r="D5" s="932"/>
      <c r="E5" s="932"/>
      <c r="F5" s="932"/>
      <c r="G5" s="236"/>
      <c r="H5" s="236"/>
      <c r="I5" s="932" t="s">
        <v>227</v>
      </c>
      <c r="J5" s="932"/>
      <c r="K5" s="932"/>
      <c r="L5" s="932"/>
      <c r="M5" s="932"/>
      <c r="N5" s="932"/>
      <c r="Q5" s="143"/>
    </row>
    <row r="6" spans="1:14" ht="13.5" thickBot="1">
      <c r="A6" s="487" t="s">
        <v>1</v>
      </c>
      <c r="B6" s="387" t="s">
        <v>183</v>
      </c>
      <c r="C6" s="186" t="s">
        <v>185</v>
      </c>
      <c r="D6" s="487" t="s">
        <v>2</v>
      </c>
      <c r="E6" s="487" t="s">
        <v>45</v>
      </c>
      <c r="F6" s="164" t="s">
        <v>0</v>
      </c>
      <c r="G6" s="190"/>
      <c r="H6" s="190"/>
      <c r="I6" s="488" t="s">
        <v>1</v>
      </c>
      <c r="J6" s="472" t="s">
        <v>183</v>
      </c>
      <c r="K6" s="186" t="s">
        <v>185</v>
      </c>
      <c r="L6" s="487" t="s">
        <v>2</v>
      </c>
      <c r="M6" s="487" t="s">
        <v>45</v>
      </c>
      <c r="N6" s="164" t="s">
        <v>0</v>
      </c>
    </row>
    <row r="7" spans="1:14" ht="16.5" thickBot="1">
      <c r="A7" s="598"/>
      <c r="B7" s="595">
        <v>2</v>
      </c>
      <c r="C7" s="426">
        <v>300</v>
      </c>
      <c r="D7" s="538"/>
      <c r="E7" s="197"/>
      <c r="F7" s="317">
        <v>2015</v>
      </c>
      <c r="G7" s="300"/>
      <c r="H7" s="512"/>
      <c r="I7" s="597"/>
      <c r="J7" s="344">
        <v>2</v>
      </c>
      <c r="K7" s="521" t="s">
        <v>190</v>
      </c>
      <c r="L7" s="197"/>
      <c r="M7" s="215"/>
      <c r="N7" s="317">
        <v>325</v>
      </c>
    </row>
    <row r="8" spans="1:20" ht="16.5" thickBot="1">
      <c r="A8" s="211"/>
      <c r="B8" s="227">
        <v>4</v>
      </c>
      <c r="C8" s="426">
        <v>360</v>
      </c>
      <c r="D8" s="429"/>
      <c r="E8" s="425" t="s">
        <v>93</v>
      </c>
      <c r="F8" s="317">
        <v>1950</v>
      </c>
      <c r="G8" s="520"/>
      <c r="H8" s="512"/>
      <c r="I8" s="393"/>
      <c r="J8" s="344">
        <v>3</v>
      </c>
      <c r="K8" s="521" t="s">
        <v>191</v>
      </c>
      <c r="L8" s="211"/>
      <c r="M8" s="505"/>
      <c r="N8" s="317">
        <v>390</v>
      </c>
      <c r="T8" s="534"/>
    </row>
    <row r="9" spans="1:14" ht="17.25" customHeight="1" thickBot="1">
      <c r="A9" s="577" t="s">
        <v>184</v>
      </c>
      <c r="B9" s="595">
        <v>5</v>
      </c>
      <c r="C9" s="426">
        <v>390</v>
      </c>
      <c r="D9" s="596" t="s">
        <v>186</v>
      </c>
      <c r="E9" s="160" t="s">
        <v>91</v>
      </c>
      <c r="F9" s="317">
        <v>2587</v>
      </c>
      <c r="G9" s="520"/>
      <c r="H9" s="512"/>
      <c r="I9" s="289" t="s">
        <v>188</v>
      </c>
      <c r="J9" s="344">
        <v>4</v>
      </c>
      <c r="K9" s="521" t="s">
        <v>192</v>
      </c>
      <c r="L9" s="425">
        <v>25</v>
      </c>
      <c r="M9" s="425" t="s">
        <v>93</v>
      </c>
      <c r="N9" s="321">
        <v>405</v>
      </c>
    </row>
    <row r="10" spans="1:14" ht="17.25" customHeight="1" thickBot="1">
      <c r="A10" s="577"/>
      <c r="B10" s="595">
        <v>6</v>
      </c>
      <c r="C10" s="426">
        <v>420</v>
      </c>
      <c r="D10" s="594"/>
      <c r="E10" s="506"/>
      <c r="F10" s="317">
        <v>2770</v>
      </c>
      <c r="G10" s="520"/>
      <c r="H10" s="512"/>
      <c r="I10" s="289" t="s">
        <v>189</v>
      </c>
      <c r="J10" s="344">
        <v>5</v>
      </c>
      <c r="K10" s="426">
        <v>220</v>
      </c>
      <c r="L10" s="211"/>
      <c r="M10" s="160" t="s">
        <v>193</v>
      </c>
      <c r="N10" s="317">
        <v>445</v>
      </c>
    </row>
    <row r="11" spans="1:14" ht="16.5" thickBot="1">
      <c r="A11" s="578"/>
      <c r="B11" s="593">
        <v>8</v>
      </c>
      <c r="C11" s="344">
        <v>490</v>
      </c>
      <c r="D11" s="429"/>
      <c r="E11" s="506"/>
      <c r="F11" s="321">
        <v>2470</v>
      </c>
      <c r="G11" s="520"/>
      <c r="H11" s="512"/>
      <c r="I11" s="592"/>
      <c r="J11" s="344">
        <v>6</v>
      </c>
      <c r="K11" s="426">
        <v>250</v>
      </c>
      <c r="L11" s="211"/>
      <c r="M11" s="506"/>
      <c r="N11" s="317">
        <v>885</v>
      </c>
    </row>
    <row r="12" spans="1:14" ht="16.5" thickBot="1">
      <c r="A12" s="587"/>
      <c r="B12" s="591"/>
      <c r="C12" s="590"/>
      <c r="D12" s="585"/>
      <c r="E12" s="542"/>
      <c r="F12" s="177"/>
      <c r="G12" s="520"/>
      <c r="H12" s="512"/>
      <c r="I12" s="518"/>
      <c r="J12" s="497" t="s">
        <v>187</v>
      </c>
      <c r="K12" s="426">
        <v>280</v>
      </c>
      <c r="L12" s="179"/>
      <c r="M12" s="179"/>
      <c r="N12" s="317">
        <v>885</v>
      </c>
    </row>
    <row r="13" spans="1:14" ht="13.5" thickBot="1">
      <c r="A13" s="883" t="s">
        <v>194</v>
      </c>
      <c r="B13" s="883"/>
      <c r="C13" s="883"/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</row>
    <row r="14" spans="1:14" ht="13.5" customHeight="1">
      <c r="A14" s="357" t="s">
        <v>1</v>
      </c>
      <c r="B14" s="357" t="s">
        <v>200</v>
      </c>
      <c r="C14" s="538" t="s">
        <v>196</v>
      </c>
      <c r="D14" s="589" t="s">
        <v>198</v>
      </c>
      <c r="E14" s="539" t="s">
        <v>45</v>
      </c>
      <c r="F14" s="284" t="s">
        <v>0</v>
      </c>
      <c r="G14" s="520"/>
      <c r="H14" s="512"/>
      <c r="I14" s="357" t="s">
        <v>1</v>
      </c>
      <c r="J14" s="357" t="s">
        <v>200</v>
      </c>
      <c r="K14" s="538" t="s">
        <v>196</v>
      </c>
      <c r="L14" s="589" t="s">
        <v>198</v>
      </c>
      <c r="M14" s="539" t="s">
        <v>45</v>
      </c>
      <c r="N14" s="284" t="s">
        <v>0</v>
      </c>
    </row>
    <row r="15" spans="1:14" ht="11.25" customHeight="1" thickBot="1">
      <c r="A15" s="578"/>
      <c r="B15" s="586" t="s">
        <v>195</v>
      </c>
      <c r="C15" s="585" t="s">
        <v>197</v>
      </c>
      <c r="D15" s="588" t="s">
        <v>199</v>
      </c>
      <c r="E15" s="527"/>
      <c r="F15" s="582"/>
      <c r="G15" s="515"/>
      <c r="H15" s="512"/>
      <c r="I15" s="587"/>
      <c r="J15" s="586" t="s">
        <v>195</v>
      </c>
      <c r="K15" s="585" t="s">
        <v>197</v>
      </c>
      <c r="L15" s="584" t="s">
        <v>199</v>
      </c>
      <c r="M15" s="527"/>
      <c r="N15" s="582"/>
    </row>
    <row r="16" spans="1:22" ht="16.5" thickBot="1">
      <c r="A16" s="197"/>
      <c r="B16" s="538">
        <v>60</v>
      </c>
      <c r="C16" s="344">
        <v>1.4</v>
      </c>
      <c r="D16" s="583">
        <v>2.5</v>
      </c>
      <c r="E16" s="519"/>
      <c r="F16" s="582">
        <v>390</v>
      </c>
      <c r="G16" s="515"/>
      <c r="H16" s="512"/>
      <c r="I16" s="191" t="s">
        <v>212</v>
      </c>
      <c r="J16" s="344">
        <v>100</v>
      </c>
      <c r="K16" s="344">
        <v>16</v>
      </c>
      <c r="L16" s="196">
        <v>1.5</v>
      </c>
      <c r="M16" s="344" t="s">
        <v>102</v>
      </c>
      <c r="N16" s="582">
        <v>1235</v>
      </c>
      <c r="Q16" s="360"/>
      <c r="R16" s="143"/>
      <c r="S16" s="143"/>
      <c r="T16" s="143"/>
      <c r="U16" s="143"/>
      <c r="V16" s="168"/>
    </row>
    <row r="17" spans="1:22" ht="16.5" thickBot="1">
      <c r="A17" s="328" t="s">
        <v>201</v>
      </c>
      <c r="B17" s="328"/>
      <c r="C17" s="344">
        <v>4</v>
      </c>
      <c r="D17" s="502"/>
      <c r="E17" s="425" t="s">
        <v>48</v>
      </c>
      <c r="F17" s="582">
        <v>390</v>
      </c>
      <c r="G17" s="515"/>
      <c r="H17" s="512"/>
      <c r="I17" s="197"/>
      <c r="J17" s="538">
        <v>40</v>
      </c>
      <c r="K17" s="344">
        <v>2.5</v>
      </c>
      <c r="L17" s="532" t="s">
        <v>211</v>
      </c>
      <c r="M17" s="215" t="s">
        <v>48</v>
      </c>
      <c r="N17" s="526">
        <v>390</v>
      </c>
      <c r="Q17" s="360"/>
      <c r="R17" s="143"/>
      <c r="S17" s="143"/>
      <c r="T17" s="143"/>
      <c r="U17" s="143"/>
      <c r="V17" s="168"/>
    </row>
    <row r="18" spans="1:22" ht="16.5" thickBot="1">
      <c r="A18" s="211"/>
      <c r="B18" s="425"/>
      <c r="C18" s="344">
        <v>6</v>
      </c>
      <c r="D18" s="502"/>
      <c r="E18" s="506" t="s">
        <v>203</v>
      </c>
      <c r="F18" s="582">
        <v>390</v>
      </c>
      <c r="G18" s="279"/>
      <c r="H18" s="512"/>
      <c r="I18" s="581" t="s">
        <v>213</v>
      </c>
      <c r="J18" s="581"/>
      <c r="K18" s="344">
        <v>25</v>
      </c>
      <c r="L18" s="529"/>
      <c r="M18" s="506" t="s">
        <v>203</v>
      </c>
      <c r="N18" s="526">
        <v>390</v>
      </c>
      <c r="Q18" s="360"/>
      <c r="R18" s="143"/>
      <c r="S18" s="143"/>
      <c r="T18" s="143"/>
      <c r="U18" s="143"/>
      <c r="V18" s="168"/>
    </row>
    <row r="19" spans="1:22" ht="16.5" thickBot="1">
      <c r="A19" s="578"/>
      <c r="B19" s="358"/>
      <c r="C19" s="344">
        <v>10</v>
      </c>
      <c r="D19" s="580"/>
      <c r="E19" s="506" t="s">
        <v>63</v>
      </c>
      <c r="F19" s="582">
        <v>390</v>
      </c>
      <c r="G19" s="279"/>
      <c r="H19" s="204"/>
      <c r="I19" s="333"/>
      <c r="J19" s="425"/>
      <c r="K19" s="493" t="s">
        <v>214</v>
      </c>
      <c r="L19" s="445"/>
      <c r="M19" s="506" t="s">
        <v>63</v>
      </c>
      <c r="N19" s="260">
        <v>390</v>
      </c>
      <c r="Q19" s="360"/>
      <c r="R19" s="143"/>
      <c r="S19" s="143"/>
      <c r="T19" s="143"/>
      <c r="U19" s="143"/>
      <c r="V19" s="168"/>
    </row>
    <row r="20" spans="1:22" ht="16.5" thickBot="1">
      <c r="A20" s="577"/>
      <c r="B20" s="328"/>
      <c r="C20" s="344">
        <v>16</v>
      </c>
      <c r="D20" s="502"/>
      <c r="E20" s="505"/>
      <c r="F20" s="582">
        <v>390</v>
      </c>
      <c r="G20" s="279"/>
      <c r="H20" s="204"/>
      <c r="I20" s="547"/>
      <c r="J20" s="354"/>
      <c r="K20" s="153">
        <v>250</v>
      </c>
      <c r="L20" s="377"/>
      <c r="M20" s="179"/>
      <c r="N20" s="260">
        <v>390</v>
      </c>
      <c r="Q20" s="360"/>
      <c r="R20" s="143"/>
      <c r="S20" s="143"/>
      <c r="T20" s="143"/>
      <c r="U20" s="143"/>
      <c r="V20" s="168"/>
    </row>
    <row r="21" spans="1:22" ht="16.5" thickBot="1">
      <c r="A21" s="577"/>
      <c r="B21" s="328"/>
      <c r="C21" s="344">
        <v>225</v>
      </c>
      <c r="D21" s="502"/>
      <c r="E21" s="502"/>
      <c r="F21" s="582">
        <v>390</v>
      </c>
      <c r="G21" s="143"/>
      <c r="H21" s="499"/>
      <c r="I21" s="197"/>
      <c r="J21" s="269">
        <v>50</v>
      </c>
      <c r="K21" s="165">
        <v>10</v>
      </c>
      <c r="L21" s="579" t="s">
        <v>211</v>
      </c>
      <c r="M21" s="425" t="s">
        <v>48</v>
      </c>
      <c r="N21" s="164">
        <v>364</v>
      </c>
      <c r="Q21" s="360"/>
      <c r="R21" s="143"/>
      <c r="S21" s="143"/>
      <c r="T21" s="143"/>
      <c r="U21" s="143"/>
      <c r="V21" s="313"/>
    </row>
    <row r="22" spans="1:22" ht="16.5" thickBot="1">
      <c r="A22" s="578"/>
      <c r="B22" s="358"/>
      <c r="C22" s="344">
        <v>100</v>
      </c>
      <c r="D22" s="502"/>
      <c r="E22" s="502"/>
      <c r="F22" s="582">
        <v>390</v>
      </c>
      <c r="G22" s="143"/>
      <c r="H22" s="499"/>
      <c r="I22" s="229" t="s">
        <v>215</v>
      </c>
      <c r="J22" s="229"/>
      <c r="K22" s="175">
        <v>16</v>
      </c>
      <c r="L22" s="505"/>
      <c r="M22" s="506" t="s">
        <v>203</v>
      </c>
      <c r="N22" s="174">
        <v>364</v>
      </c>
      <c r="Q22" s="360"/>
      <c r="R22" s="143"/>
      <c r="S22" s="143"/>
      <c r="T22" s="143"/>
      <c r="U22" s="143"/>
      <c r="V22" s="313"/>
    </row>
    <row r="23" spans="1:22" ht="16.5" thickBot="1">
      <c r="A23" s="577"/>
      <c r="B23" s="328"/>
      <c r="C23" s="498" t="s">
        <v>191</v>
      </c>
      <c r="D23" s="425"/>
      <c r="E23" s="425"/>
      <c r="F23" s="582">
        <v>520</v>
      </c>
      <c r="G23" s="143"/>
      <c r="H23" s="143"/>
      <c r="I23" s="179"/>
      <c r="J23" s="435"/>
      <c r="K23" s="192">
        <v>250</v>
      </c>
      <c r="L23" s="179"/>
      <c r="M23" s="541" t="s">
        <v>63</v>
      </c>
      <c r="N23" s="191">
        <v>364</v>
      </c>
      <c r="Q23" s="360"/>
      <c r="R23" s="143"/>
      <c r="S23" s="143"/>
      <c r="T23" s="143"/>
      <c r="U23" s="143"/>
      <c r="V23" s="313"/>
    </row>
    <row r="24" spans="1:22" ht="16.5" thickBot="1">
      <c r="A24" s="544"/>
      <c r="B24" s="352"/>
      <c r="C24" s="497" t="s">
        <v>202</v>
      </c>
      <c r="D24" s="435"/>
      <c r="E24" s="155"/>
      <c r="F24" s="582">
        <v>520</v>
      </c>
      <c r="G24" s="143"/>
      <c r="H24" s="143"/>
      <c r="I24" s="295" t="s">
        <v>216</v>
      </c>
      <c r="J24" s="215">
        <v>100</v>
      </c>
      <c r="K24" s="153">
        <v>6</v>
      </c>
      <c r="L24" s="215">
        <v>2.5</v>
      </c>
      <c r="M24" s="425" t="s">
        <v>48</v>
      </c>
      <c r="N24" s="152">
        <v>1352</v>
      </c>
      <c r="Q24" s="360"/>
      <c r="R24" s="143"/>
      <c r="S24" s="143"/>
      <c r="T24" s="143"/>
      <c r="U24" s="143"/>
      <c r="V24" s="313"/>
    </row>
    <row r="25" spans="1:22" ht="16.5" thickBot="1">
      <c r="A25" s="561"/>
      <c r="B25" s="171">
        <v>60</v>
      </c>
      <c r="C25" s="153">
        <v>2.5</v>
      </c>
      <c r="D25" s="171">
        <v>2.5</v>
      </c>
      <c r="E25" s="561"/>
      <c r="F25" s="152">
        <v>420</v>
      </c>
      <c r="G25" s="149"/>
      <c r="H25" s="149"/>
      <c r="I25" s="576" t="s">
        <v>217</v>
      </c>
      <c r="J25" s="229"/>
      <c r="K25" s="153">
        <v>10</v>
      </c>
      <c r="L25" s="549"/>
      <c r="M25" s="506" t="s">
        <v>203</v>
      </c>
      <c r="N25" s="152">
        <v>1352</v>
      </c>
      <c r="Q25" s="360"/>
      <c r="R25" s="143"/>
      <c r="S25" s="143"/>
      <c r="T25" s="143"/>
      <c r="U25" s="143"/>
      <c r="V25" s="313"/>
    </row>
    <row r="26" spans="1:22" ht="16.5" thickBot="1">
      <c r="A26" s="328" t="s">
        <v>204</v>
      </c>
      <c r="B26" s="555"/>
      <c r="C26" s="187">
        <v>6</v>
      </c>
      <c r="D26" s="555"/>
      <c r="E26" s="575" t="s">
        <v>206</v>
      </c>
      <c r="F26" s="472">
        <v>420</v>
      </c>
      <c r="G26" s="143"/>
      <c r="H26" s="204"/>
      <c r="I26" s="574"/>
      <c r="J26" s="573"/>
      <c r="K26" s="187">
        <v>16</v>
      </c>
      <c r="L26" s="573"/>
      <c r="M26" s="541" t="s">
        <v>63</v>
      </c>
      <c r="N26" s="472">
        <v>1352</v>
      </c>
      <c r="Q26" s="360"/>
      <c r="R26" s="143"/>
      <c r="S26" s="143"/>
      <c r="T26" s="143"/>
      <c r="U26" s="143"/>
      <c r="V26" s="313"/>
    </row>
    <row r="27" spans="1:22" ht="16.5" thickBot="1">
      <c r="A27" s="229" t="s">
        <v>205</v>
      </c>
      <c r="B27" s="404"/>
      <c r="C27" s="406">
        <v>10</v>
      </c>
      <c r="D27" s="184"/>
      <c r="E27" s="160" t="s">
        <v>207</v>
      </c>
      <c r="F27" s="174">
        <v>420</v>
      </c>
      <c r="G27" s="143"/>
      <c r="H27" s="204"/>
      <c r="I27" s="355"/>
      <c r="J27" s="215">
        <v>100</v>
      </c>
      <c r="K27" s="493"/>
      <c r="L27" s="494" t="s">
        <v>220</v>
      </c>
      <c r="M27" s="425" t="s">
        <v>48</v>
      </c>
      <c r="N27" s="492"/>
      <c r="Q27" s="360"/>
      <c r="R27" s="143"/>
      <c r="S27" s="143"/>
      <c r="T27" s="143"/>
      <c r="U27" s="143"/>
      <c r="V27" s="313"/>
    </row>
    <row r="28" spans="1:22" ht="17.25" customHeight="1" thickBot="1">
      <c r="A28" s="572"/>
      <c r="B28" s="404"/>
      <c r="C28" s="406">
        <v>25</v>
      </c>
      <c r="D28" s="184"/>
      <c r="E28" s="225" t="s">
        <v>55</v>
      </c>
      <c r="F28" s="174">
        <v>420</v>
      </c>
      <c r="G28" s="143"/>
      <c r="H28" s="204"/>
      <c r="I28" s="229" t="s">
        <v>218</v>
      </c>
      <c r="J28" s="425"/>
      <c r="K28" s="493" t="s">
        <v>219</v>
      </c>
      <c r="L28" s="478"/>
      <c r="M28" s="506" t="s">
        <v>203</v>
      </c>
      <c r="N28" s="152">
        <v>364</v>
      </c>
      <c r="Q28" s="360"/>
      <c r="R28" s="143"/>
      <c r="S28" s="143"/>
      <c r="T28" s="143"/>
      <c r="U28" s="143"/>
      <c r="V28" s="313"/>
    </row>
    <row r="29" spans="1:22" ht="16.5" thickBot="1">
      <c r="A29" s="154"/>
      <c r="B29" s="570"/>
      <c r="C29" s="153">
        <v>250</v>
      </c>
      <c r="D29" s="154"/>
      <c r="E29" s="571"/>
      <c r="F29" s="164">
        <v>585</v>
      </c>
      <c r="G29" s="226"/>
      <c r="H29" s="226"/>
      <c r="I29" s="154"/>
      <c r="J29" s="570"/>
      <c r="K29" s="153">
        <v>16</v>
      </c>
      <c r="L29" s="154"/>
      <c r="M29" s="541" t="s">
        <v>63</v>
      </c>
      <c r="N29" s="152">
        <v>315</v>
      </c>
      <c r="Q29" s="360"/>
      <c r="R29" s="143"/>
      <c r="S29" s="143"/>
      <c r="T29" s="143"/>
      <c r="U29" s="143"/>
      <c r="V29" s="313"/>
    </row>
    <row r="30" spans="1:22" ht="16.5" thickBot="1">
      <c r="A30" s="569"/>
      <c r="B30" s="171">
        <v>100</v>
      </c>
      <c r="C30" s="153">
        <v>6</v>
      </c>
      <c r="D30" s="171">
        <v>1.5</v>
      </c>
      <c r="F30" s="152">
        <v>689</v>
      </c>
      <c r="G30" s="148"/>
      <c r="H30" s="226"/>
      <c r="I30" s="171" t="s">
        <v>222</v>
      </c>
      <c r="J30" s="171">
        <v>160</v>
      </c>
      <c r="K30" s="153">
        <v>6</v>
      </c>
      <c r="L30" s="171">
        <v>1.5</v>
      </c>
      <c r="M30" s="168"/>
      <c r="N30" s="152">
        <v>1612</v>
      </c>
      <c r="Q30" s="360"/>
      <c r="R30" s="143"/>
      <c r="S30" s="143"/>
      <c r="T30" s="143"/>
      <c r="U30" s="143"/>
      <c r="V30" s="313"/>
    </row>
    <row r="31" spans="1:22" ht="16.5" thickBot="1">
      <c r="A31" s="228" t="s">
        <v>208</v>
      </c>
      <c r="B31" s="228"/>
      <c r="C31" s="153">
        <v>10</v>
      </c>
      <c r="D31" s="184"/>
      <c r="E31" s="425" t="s">
        <v>48</v>
      </c>
      <c r="F31" s="152">
        <v>689</v>
      </c>
      <c r="G31" s="148"/>
      <c r="H31" s="210"/>
      <c r="I31" s="228" t="s">
        <v>221</v>
      </c>
      <c r="J31" s="568"/>
      <c r="K31" s="153">
        <v>10</v>
      </c>
      <c r="L31" s="184"/>
      <c r="M31" s="425" t="s">
        <v>48</v>
      </c>
      <c r="N31" s="152">
        <v>1612</v>
      </c>
      <c r="Q31" s="360"/>
      <c r="R31" s="143"/>
      <c r="S31" s="143"/>
      <c r="T31" s="143"/>
      <c r="U31" s="143"/>
      <c r="V31" s="313"/>
    </row>
    <row r="32" spans="1:22" ht="16.5" thickBot="1">
      <c r="A32" s="161"/>
      <c r="B32" s="160"/>
      <c r="C32" s="153">
        <v>16</v>
      </c>
      <c r="D32" s="161"/>
      <c r="E32" s="506" t="s">
        <v>203</v>
      </c>
      <c r="F32" s="152">
        <v>689</v>
      </c>
      <c r="G32" s="148"/>
      <c r="H32" s="491"/>
      <c r="I32" s="566"/>
      <c r="J32" s="567"/>
      <c r="K32" s="153">
        <v>16</v>
      </c>
      <c r="L32" s="566"/>
      <c r="M32" s="506" t="s">
        <v>203</v>
      </c>
      <c r="N32" s="152">
        <v>1612</v>
      </c>
      <c r="Q32" s="360"/>
      <c r="R32" s="143"/>
      <c r="S32" s="143"/>
      <c r="T32" s="143"/>
      <c r="U32" s="143"/>
      <c r="V32" s="313"/>
    </row>
    <row r="33" spans="1:22" ht="16.5" thickBot="1">
      <c r="A33" s="565"/>
      <c r="B33" s="425"/>
      <c r="C33" s="153">
        <v>25</v>
      </c>
      <c r="D33" s="184"/>
      <c r="E33" s="506" t="s">
        <v>63</v>
      </c>
      <c r="F33" s="152">
        <v>689</v>
      </c>
      <c r="G33" s="148"/>
      <c r="H33" s="486"/>
      <c r="I33" s="562"/>
      <c r="J33" s="564"/>
      <c r="K33" s="563">
        <v>25</v>
      </c>
      <c r="L33" s="562"/>
      <c r="M33" s="541" t="s">
        <v>63</v>
      </c>
      <c r="N33" s="152">
        <v>1612</v>
      </c>
      <c r="Q33" s="360"/>
      <c r="R33" s="143"/>
      <c r="S33" s="143"/>
      <c r="T33" s="143"/>
      <c r="U33" s="143"/>
      <c r="V33" s="313"/>
    </row>
    <row r="34" spans="1:22" ht="16.5" thickBot="1">
      <c r="A34" s="544"/>
      <c r="B34" s="352"/>
      <c r="C34" s="153">
        <v>40</v>
      </c>
      <c r="D34" s="544"/>
      <c r="E34" s="544"/>
      <c r="F34" s="152">
        <v>689</v>
      </c>
      <c r="G34" s="170"/>
      <c r="H34" s="170"/>
      <c r="I34" s="561"/>
      <c r="J34" s="171">
        <v>250</v>
      </c>
      <c r="K34" s="153">
        <v>6</v>
      </c>
      <c r="L34" s="171">
        <v>1.5</v>
      </c>
      <c r="M34" s="561"/>
      <c r="N34" s="152">
        <v>4056</v>
      </c>
      <c r="Q34" s="360"/>
      <c r="R34" s="143"/>
      <c r="S34" s="143"/>
      <c r="T34" s="143"/>
      <c r="U34" s="143"/>
      <c r="V34" s="313"/>
    </row>
    <row r="35" spans="1:22" ht="15" customHeight="1" thickBot="1">
      <c r="A35" s="560"/>
      <c r="B35" s="559">
        <v>160</v>
      </c>
      <c r="C35" s="558" t="s">
        <v>210</v>
      </c>
      <c r="D35" s="557" t="s">
        <v>211</v>
      </c>
      <c r="E35" s="556"/>
      <c r="F35" s="186">
        <v>858</v>
      </c>
      <c r="G35" s="148"/>
      <c r="H35" s="486"/>
      <c r="I35" s="555" t="s">
        <v>223</v>
      </c>
      <c r="J35" s="555"/>
      <c r="K35" s="187">
        <v>10</v>
      </c>
      <c r="L35" s="554"/>
      <c r="M35" s="425" t="s">
        <v>48</v>
      </c>
      <c r="N35" s="472">
        <v>4056</v>
      </c>
      <c r="Q35" s="360"/>
      <c r="R35" s="143"/>
      <c r="S35" s="143"/>
      <c r="T35" s="143"/>
      <c r="U35" s="143"/>
      <c r="V35" s="313"/>
    </row>
    <row r="36" spans="1:22" ht="16.5" customHeight="1" thickBot="1">
      <c r="A36" s="229" t="s">
        <v>209</v>
      </c>
      <c r="B36" s="425"/>
      <c r="C36" s="153">
        <v>10</v>
      </c>
      <c r="D36" s="549"/>
      <c r="E36" s="425" t="s">
        <v>48</v>
      </c>
      <c r="F36" s="152">
        <v>858</v>
      </c>
      <c r="G36" s="148"/>
      <c r="H36" s="486"/>
      <c r="I36" s="553"/>
      <c r="J36" s="552"/>
      <c r="K36" s="153">
        <v>16</v>
      </c>
      <c r="L36" s="161"/>
      <c r="M36" s="506" t="s">
        <v>203</v>
      </c>
      <c r="N36" s="152">
        <v>4056</v>
      </c>
      <c r="Q36" s="360"/>
      <c r="R36" s="143"/>
      <c r="S36" s="143"/>
      <c r="T36" s="143"/>
      <c r="U36" s="143"/>
      <c r="V36" s="313"/>
    </row>
    <row r="37" spans="1:22" ht="15.75" customHeight="1" thickBot="1">
      <c r="A37" s="549"/>
      <c r="B37" s="229"/>
      <c r="C37" s="344">
        <v>16</v>
      </c>
      <c r="D37" s="551"/>
      <c r="E37" s="506" t="s">
        <v>203</v>
      </c>
      <c r="F37" s="152">
        <v>858</v>
      </c>
      <c r="G37" s="143"/>
      <c r="H37" s="204"/>
      <c r="I37" s="354"/>
      <c r="J37" s="352"/>
      <c r="K37" s="493" t="s">
        <v>186</v>
      </c>
      <c r="L37" s="550"/>
      <c r="M37" s="541" t="s">
        <v>63</v>
      </c>
      <c r="N37" s="152">
        <v>4056</v>
      </c>
      <c r="Q37" s="360"/>
      <c r="R37" s="143"/>
      <c r="S37" s="143"/>
      <c r="T37" s="143"/>
      <c r="U37" s="143"/>
      <c r="V37" s="313"/>
    </row>
    <row r="38" spans="1:22" ht="16.5" thickBot="1">
      <c r="A38" s="549"/>
      <c r="B38" s="229"/>
      <c r="C38" s="153">
        <v>25</v>
      </c>
      <c r="D38" s="349"/>
      <c r="E38" s="506" t="s">
        <v>63</v>
      </c>
      <c r="F38" s="152">
        <v>858</v>
      </c>
      <c r="G38" s="143"/>
      <c r="H38" s="483"/>
      <c r="I38" s="295" t="s">
        <v>224</v>
      </c>
      <c r="J38" s="171">
        <v>15</v>
      </c>
      <c r="K38" s="269">
        <v>16</v>
      </c>
      <c r="L38" s="545"/>
      <c r="M38" s="215" t="s">
        <v>48</v>
      </c>
      <c r="N38" s="357">
        <v>234</v>
      </c>
      <c r="Q38" s="360"/>
      <c r="R38" s="143"/>
      <c r="S38" s="143"/>
      <c r="T38" s="143"/>
      <c r="U38" s="143"/>
      <c r="V38" s="313"/>
    </row>
    <row r="39" spans="1:14" ht="15" customHeight="1" thickBot="1">
      <c r="A39" s="452"/>
      <c r="B39" s="452"/>
      <c r="C39" s="153">
        <v>40</v>
      </c>
      <c r="D39" s="367"/>
      <c r="E39" s="505"/>
      <c r="F39" s="152">
        <v>858</v>
      </c>
      <c r="G39" s="143"/>
      <c r="H39" s="362"/>
      <c r="I39" s="612" t="s">
        <v>225</v>
      </c>
      <c r="J39" s="613"/>
      <c r="K39" s="614"/>
      <c r="L39" s="614"/>
      <c r="M39" s="615" t="s">
        <v>47</v>
      </c>
      <c r="N39" s="612"/>
    </row>
    <row r="40" spans="1:14" ht="16.5" thickBot="1">
      <c r="A40" s="452"/>
      <c r="B40" s="548"/>
      <c r="C40" s="406">
        <v>100</v>
      </c>
      <c r="D40" s="184"/>
      <c r="E40" s="505"/>
      <c r="F40" s="403">
        <v>858</v>
      </c>
      <c r="G40" s="143"/>
      <c r="H40" s="479"/>
      <c r="I40" s="148"/>
      <c r="J40" s="204"/>
      <c r="K40" s="600"/>
      <c r="L40" s="546"/>
      <c r="M40" s="611"/>
      <c r="N40" s="148"/>
    </row>
    <row r="41" spans="1:14" ht="18" customHeight="1" thickBot="1">
      <c r="A41" s="211"/>
      <c r="B41" s="211"/>
      <c r="C41" s="153">
        <v>160</v>
      </c>
      <c r="D41" s="211"/>
      <c r="E41" s="505"/>
      <c r="F41" s="177">
        <v>858</v>
      </c>
      <c r="G41" s="143"/>
      <c r="H41" s="143"/>
      <c r="I41" s="148"/>
      <c r="J41" s="145"/>
      <c r="K41" s="600"/>
      <c r="L41" s="546"/>
      <c r="M41" s="599"/>
      <c r="N41" s="307"/>
    </row>
    <row r="42" spans="1:14" ht="16.5" thickBot="1">
      <c r="A42" s="544"/>
      <c r="B42" s="544"/>
      <c r="C42" s="153">
        <v>250</v>
      </c>
      <c r="D42" s="543"/>
      <c r="E42" s="542"/>
      <c r="F42" s="152">
        <v>858</v>
      </c>
      <c r="G42" s="143"/>
      <c r="H42" s="477"/>
      <c r="I42" s="148"/>
      <c r="J42" s="231"/>
      <c r="K42" s="546"/>
      <c r="L42" s="546"/>
      <c r="M42" s="611"/>
      <c r="N42" s="148"/>
    </row>
    <row r="43" spans="1:14" ht="15" customHeight="1">
      <c r="A43" s="143"/>
      <c r="B43" s="143"/>
      <c r="C43" s="143"/>
      <c r="D43" s="143"/>
      <c r="E43" s="463"/>
      <c r="F43" s="307"/>
      <c r="G43" s="143"/>
      <c r="H43" s="143"/>
      <c r="I43" s="143"/>
      <c r="J43" s="143"/>
      <c r="K43" s="303"/>
      <c r="L43" s="303"/>
      <c r="M43" s="279"/>
      <c r="N43" s="307"/>
    </row>
    <row r="44" spans="1:14" ht="15" customHeight="1">
      <c r="A44" s="391"/>
      <c r="B44" s="391"/>
      <c r="C44" s="391"/>
      <c r="D44" s="391"/>
      <c r="E44" s="463"/>
      <c r="F44" s="462"/>
      <c r="G44" s="391"/>
      <c r="H44" s="391"/>
      <c r="I44" s="809"/>
      <c r="J44" s="809"/>
      <c r="K44" s="931"/>
      <c r="L44" s="931"/>
      <c r="M44" s="391"/>
      <c r="N44" s="190"/>
    </row>
    <row r="45" spans="1:14" ht="15.75">
      <c r="A45" s="226"/>
      <c r="B45" s="226"/>
      <c r="C45" s="226"/>
      <c r="D45" s="168"/>
      <c r="E45" s="463"/>
      <c r="F45" s="148"/>
      <c r="G45" s="168"/>
      <c r="H45" s="226"/>
      <c r="I45" s="226"/>
      <c r="J45" s="226"/>
      <c r="K45" s="889"/>
      <c r="L45" s="889"/>
      <c r="M45" s="168"/>
      <c r="N45" s="148"/>
    </row>
    <row r="46" spans="1:14" s="143" customFormat="1" ht="15.75">
      <c r="A46" s="149"/>
      <c r="B46" s="149"/>
      <c r="C46" s="149"/>
      <c r="D46" s="149"/>
      <c r="E46" s="463"/>
      <c r="F46" s="147"/>
      <c r="G46" s="163"/>
      <c r="H46" s="226"/>
      <c r="I46" s="226"/>
      <c r="J46" s="226"/>
      <c r="K46" s="889"/>
      <c r="L46" s="889"/>
      <c r="M46" s="180"/>
      <c r="N46" s="147"/>
    </row>
    <row r="47" spans="1:14" s="143" customFormat="1" ht="15.75">
      <c r="A47" s="302"/>
      <c r="B47" s="302"/>
      <c r="C47" s="302"/>
      <c r="D47" s="302"/>
      <c r="E47" s="463"/>
      <c r="F47" s="147"/>
      <c r="G47" s="163"/>
      <c r="H47" s="302"/>
      <c r="I47" s="302"/>
      <c r="J47" s="302"/>
      <c r="K47" s="879"/>
      <c r="L47" s="879"/>
      <c r="M47" s="180"/>
      <c r="N47" s="163"/>
    </row>
    <row r="48" spans="1:14" s="143" customFormat="1" ht="15" customHeight="1">
      <c r="A48" s="540"/>
      <c r="E48" s="463"/>
      <c r="F48" s="148"/>
      <c r="G48" s="163"/>
      <c r="H48" s="465"/>
      <c r="I48" s="465"/>
      <c r="J48" s="465"/>
      <c r="K48" s="925"/>
      <c r="L48" s="925"/>
      <c r="M48" s="180"/>
      <c r="N48" s="163"/>
    </row>
    <row r="49" spans="1:14" ht="15.75">
      <c r="A49" s="149"/>
      <c r="B49" s="148"/>
      <c r="C49" s="146"/>
      <c r="D49" s="146"/>
      <c r="E49" s="463"/>
      <c r="F49" s="148"/>
      <c r="G49" s="163"/>
      <c r="H49" s="783"/>
      <c r="I49" s="783"/>
      <c r="J49" s="467"/>
      <c r="K49" s="926"/>
      <c r="L49" s="926"/>
      <c r="M49" s="180"/>
      <c r="N49" s="163"/>
    </row>
    <row r="50" spans="1:14" ht="15.75">
      <c r="A50" s="200"/>
      <c r="B50" s="143"/>
      <c r="C50" s="143"/>
      <c r="D50" s="143"/>
      <c r="E50" s="463"/>
      <c r="F50" s="148"/>
      <c r="G50" s="163"/>
      <c r="H50" s="170"/>
      <c r="I50" s="170"/>
      <c r="J50" s="170"/>
      <c r="K50" s="785"/>
      <c r="L50" s="785"/>
      <c r="M50" s="180"/>
      <c r="N50" s="163"/>
    </row>
    <row r="51" spans="1:14" ht="15.75">
      <c r="A51" s="200"/>
      <c r="B51" s="467"/>
      <c r="C51" s="467"/>
      <c r="D51" s="467"/>
      <c r="E51" s="463"/>
      <c r="F51" s="148"/>
      <c r="G51" s="163"/>
      <c r="H51" s="465"/>
      <c r="I51" s="465"/>
      <c r="J51" s="465"/>
      <c r="K51" s="925"/>
      <c r="L51" s="925"/>
      <c r="M51" s="180"/>
      <c r="N51" s="163"/>
    </row>
    <row r="52" spans="1:14" ht="15.75">
      <c r="A52" s="170"/>
      <c r="B52" s="170"/>
      <c r="C52" s="170"/>
      <c r="D52" s="180"/>
      <c r="E52" s="463"/>
      <c r="F52" s="148"/>
      <c r="G52" s="361"/>
      <c r="H52" s="170"/>
      <c r="I52" s="170"/>
      <c r="J52" s="170"/>
      <c r="K52" s="785"/>
      <c r="L52" s="785"/>
      <c r="M52" s="301"/>
      <c r="N52" s="163"/>
    </row>
    <row r="53" spans="1:14" ht="15.75">
      <c r="A53" s="360"/>
      <c r="B53" s="143"/>
      <c r="C53" s="143"/>
      <c r="D53" s="362"/>
      <c r="E53" s="463"/>
      <c r="F53" s="163"/>
      <c r="G53" s="361"/>
      <c r="H53" s="360"/>
      <c r="I53" s="143"/>
      <c r="J53" s="143"/>
      <c r="K53" s="362"/>
      <c r="L53" s="180"/>
      <c r="M53" s="301"/>
      <c r="N53" s="163"/>
    </row>
    <row r="54" spans="1:14" ht="15.75">
      <c r="A54" s="200"/>
      <c r="B54" s="143"/>
      <c r="C54" s="143"/>
      <c r="D54" s="143"/>
      <c r="E54" s="180"/>
      <c r="F54" s="163"/>
      <c r="G54" s="361"/>
      <c r="H54" s="200"/>
      <c r="I54" s="143"/>
      <c r="J54" s="143"/>
      <c r="K54" s="143"/>
      <c r="L54" s="180"/>
      <c r="M54" s="301"/>
      <c r="N54" s="163"/>
    </row>
    <row r="55" spans="1:14" ht="15.75">
      <c r="A55" s="360"/>
      <c r="B55" s="143"/>
      <c r="C55" s="143"/>
      <c r="D55" s="143"/>
      <c r="E55" s="180"/>
      <c r="F55" s="163"/>
      <c r="G55" s="143"/>
      <c r="H55" s="200"/>
      <c r="I55" s="143"/>
      <c r="J55" s="143"/>
      <c r="K55" s="143"/>
      <c r="L55" s="180"/>
      <c r="M55" s="301"/>
      <c r="N55" s="163"/>
    </row>
    <row r="56" spans="1:14" ht="15.75">
      <c r="A56" s="200"/>
      <c r="B56" s="143"/>
      <c r="C56" s="143"/>
      <c r="D56" s="143"/>
      <c r="E56" s="180"/>
      <c r="F56" s="163"/>
      <c r="G56" s="143"/>
      <c r="H56" s="200"/>
      <c r="I56" s="143"/>
      <c r="J56" s="143"/>
      <c r="K56" s="143"/>
      <c r="L56" s="180"/>
      <c r="M56" s="301"/>
      <c r="N56" s="163"/>
    </row>
    <row r="57" spans="1:14" ht="12.7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</row>
    <row r="58" spans="1:14" ht="12.7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</row>
  </sheetData>
  <sheetProtection/>
  <mergeCells count="17">
    <mergeCell ref="A13:N13"/>
    <mergeCell ref="A5:F5"/>
    <mergeCell ref="I5:N5"/>
    <mergeCell ref="A1:N1"/>
    <mergeCell ref="A2:N2"/>
    <mergeCell ref="A3:N3"/>
    <mergeCell ref="K52:L52"/>
    <mergeCell ref="I44:J44"/>
    <mergeCell ref="K44:L44"/>
    <mergeCell ref="K45:L45"/>
    <mergeCell ref="K46:L46"/>
    <mergeCell ref="K50:L50"/>
    <mergeCell ref="K51:L51"/>
    <mergeCell ref="H49:I49"/>
    <mergeCell ref="K47:L47"/>
    <mergeCell ref="K48:L48"/>
    <mergeCell ref="K49:L49"/>
  </mergeCells>
  <printOptions/>
  <pageMargins left="0.7086614173228347" right="0.5118110236220472" top="0.28" bottom="0.5511811023622047" header="0.2755905511811024" footer="0.35433070866141736"/>
  <pageSetup horizontalDpi="200" verticalDpi="200" orientation="portrait" paperSize="9" scale="93" r:id="rId1"/>
  <headerFooter alignWithMargins="0">
    <oddFooter>&amp;L&amp;9* - цены приведены без НДС &amp;R&amp;9 5 из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W28"/>
  <sheetViews>
    <sheetView tabSelected="1" view="pageBreakPreview" zoomScale="60" zoomScaleNormal="70" zoomScalePageLayoutView="0" workbookViewId="0" topLeftCell="A1">
      <selection activeCell="G39" sqref="G39"/>
    </sheetView>
  </sheetViews>
  <sheetFormatPr defaultColWidth="9.140625" defaultRowHeight="12.75"/>
  <cols>
    <col min="1" max="1" width="21.28125" style="63" customWidth="1"/>
    <col min="2" max="2" width="3.8515625" style="63" customWidth="1"/>
    <col min="3" max="3" width="4.28125" style="63" customWidth="1"/>
    <col min="4" max="4" width="9.28125" style="63" customWidth="1"/>
    <col min="5" max="5" width="9.421875" style="63" customWidth="1"/>
    <col min="6" max="6" width="13.8515625" style="63" customWidth="1"/>
    <col min="7" max="7" width="12.7109375" style="63" customWidth="1"/>
    <col min="8" max="9" width="12.8515625" style="63" customWidth="1"/>
    <col min="10" max="10" width="15.8515625" style="63" customWidth="1"/>
    <col min="11" max="11" width="15.28125" style="63" customWidth="1"/>
    <col min="12" max="12" width="15.7109375" style="63" customWidth="1"/>
    <col min="13" max="13" width="15.00390625" style="63" customWidth="1"/>
    <col min="14" max="14" width="15.57421875" style="63" customWidth="1"/>
    <col min="15" max="15" width="15.140625" style="63" customWidth="1"/>
    <col min="16" max="16" width="15.7109375" style="63" customWidth="1"/>
    <col min="17" max="17" width="15.57421875" style="63" customWidth="1"/>
    <col min="18" max="18" width="13.8515625" style="63" customWidth="1"/>
    <col min="19" max="19" width="16.140625" style="63" customWidth="1"/>
    <col min="20" max="20" width="14.140625" style="63" customWidth="1"/>
    <col min="21" max="21" width="4.00390625" style="63" hidden="1" customWidth="1"/>
    <col min="22" max="22" width="18.7109375" style="63" customWidth="1"/>
    <col min="23" max="23" width="9.140625" style="63" hidden="1" customWidth="1"/>
    <col min="24" max="16384" width="9.140625" style="63" customWidth="1"/>
  </cols>
  <sheetData>
    <row r="1" spans="1:20" s="80" customFormat="1" ht="46.5" customHeight="1">
      <c r="A1" s="956" t="s">
        <v>980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  <c r="P1" s="956"/>
      <c r="Q1" s="956"/>
      <c r="R1" s="956"/>
      <c r="S1" s="956"/>
      <c r="T1" s="81"/>
    </row>
    <row r="2" spans="1:23" ht="22.5" customHeight="1">
      <c r="A2" s="946" t="s">
        <v>543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80"/>
      <c r="V2" s="80"/>
      <c r="W2" s="80"/>
    </row>
    <row r="3" spans="1:20" s="78" customFormat="1" ht="21" customHeight="1" thickBot="1">
      <c r="A3" s="947" t="s">
        <v>1028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79"/>
    </row>
    <row r="4" spans="1:20" ht="29.25" customHeight="1" thickBot="1">
      <c r="A4" s="966" t="s">
        <v>542</v>
      </c>
      <c r="B4" s="966"/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6"/>
      <c r="O4" s="966"/>
      <c r="P4" s="966"/>
      <c r="Q4" s="966"/>
      <c r="R4" s="966"/>
      <c r="S4" s="966"/>
      <c r="T4" s="966"/>
    </row>
    <row r="5" spans="1:21" ht="23.25" customHeight="1" thickBot="1">
      <c r="A5" s="952" t="s">
        <v>541</v>
      </c>
      <c r="B5" s="952"/>
      <c r="C5" s="952"/>
      <c r="D5" s="952"/>
      <c r="E5" s="952"/>
      <c r="F5" s="768" t="s">
        <v>1061</v>
      </c>
      <c r="G5" s="768" t="s">
        <v>1062</v>
      </c>
      <c r="H5" s="768" t="s">
        <v>1063</v>
      </c>
      <c r="I5" s="768" t="s">
        <v>1064</v>
      </c>
      <c r="J5" s="768" t="s">
        <v>1065</v>
      </c>
      <c r="K5" s="768" t="s">
        <v>1066</v>
      </c>
      <c r="L5" s="768" t="s">
        <v>1067</v>
      </c>
      <c r="M5" s="768" t="s">
        <v>1073</v>
      </c>
      <c r="N5" s="768" t="s">
        <v>1075</v>
      </c>
      <c r="O5" s="768" t="s">
        <v>1068</v>
      </c>
      <c r="P5" s="768" t="s">
        <v>1069</v>
      </c>
      <c r="Q5" s="768" t="s">
        <v>1070</v>
      </c>
      <c r="R5" s="768" t="s">
        <v>1071</v>
      </c>
      <c r="S5" s="768" t="s">
        <v>1072</v>
      </c>
      <c r="T5" s="73"/>
      <c r="U5" s="77"/>
    </row>
    <row r="6" spans="1:20" ht="38.25" customHeight="1">
      <c r="A6" s="953" t="s">
        <v>540</v>
      </c>
      <c r="B6" s="954"/>
      <c r="C6" s="954"/>
      <c r="D6" s="954"/>
      <c r="E6" s="955"/>
      <c r="F6" s="75" t="s">
        <v>539</v>
      </c>
      <c r="G6" s="75" t="s">
        <v>538</v>
      </c>
      <c r="H6" s="75" t="s">
        <v>537</v>
      </c>
      <c r="I6" s="75" t="s">
        <v>536</v>
      </c>
      <c r="J6" s="75" t="s">
        <v>535</v>
      </c>
      <c r="K6" s="75" t="s">
        <v>534</v>
      </c>
      <c r="L6" s="75" t="s">
        <v>533</v>
      </c>
      <c r="M6" s="770" t="s">
        <v>1088</v>
      </c>
      <c r="N6" s="770" t="s">
        <v>1092</v>
      </c>
      <c r="O6" s="75" t="s">
        <v>532</v>
      </c>
      <c r="P6" s="75" t="s">
        <v>531</v>
      </c>
      <c r="Q6" s="76" t="s">
        <v>530</v>
      </c>
      <c r="R6" s="75" t="s">
        <v>529</v>
      </c>
      <c r="S6" s="76" t="s">
        <v>528</v>
      </c>
      <c r="T6" s="73"/>
    </row>
    <row r="7" spans="1:20" ht="38.25" customHeight="1">
      <c r="A7" s="941" t="s">
        <v>527</v>
      </c>
      <c r="B7" s="941"/>
      <c r="C7" s="941"/>
      <c r="D7" s="941"/>
      <c r="E7" s="941"/>
      <c r="F7" s="940" t="s">
        <v>1030</v>
      </c>
      <c r="G7" s="940" t="s">
        <v>1031</v>
      </c>
      <c r="H7" s="940" t="s">
        <v>1032</v>
      </c>
      <c r="I7" s="940" t="s">
        <v>1033</v>
      </c>
      <c r="J7" s="940" t="s">
        <v>1034</v>
      </c>
      <c r="K7" s="940" t="s">
        <v>1035</v>
      </c>
      <c r="L7" s="940" t="s">
        <v>1036</v>
      </c>
      <c r="M7" s="936" t="s">
        <v>1089</v>
      </c>
      <c r="N7" s="936" t="s">
        <v>1093</v>
      </c>
      <c r="O7" s="940" t="s">
        <v>1037</v>
      </c>
      <c r="P7" s="940" t="s">
        <v>1038</v>
      </c>
      <c r="Q7" s="940" t="s">
        <v>1039</v>
      </c>
      <c r="R7" s="936" t="s">
        <v>1040</v>
      </c>
      <c r="S7" s="940" t="s">
        <v>1041</v>
      </c>
      <c r="T7" s="948"/>
    </row>
    <row r="8" spans="1:20" ht="27.75" customHeight="1">
      <c r="A8" s="941" t="s">
        <v>525</v>
      </c>
      <c r="B8" s="941"/>
      <c r="C8" s="941"/>
      <c r="D8" s="941"/>
      <c r="E8" s="941"/>
      <c r="F8" s="940"/>
      <c r="G8" s="940"/>
      <c r="H8" s="940"/>
      <c r="I8" s="940"/>
      <c r="J8" s="940"/>
      <c r="K8" s="940"/>
      <c r="L8" s="940"/>
      <c r="M8" s="937"/>
      <c r="N8" s="937"/>
      <c r="O8" s="940"/>
      <c r="P8" s="940"/>
      <c r="Q8" s="940"/>
      <c r="R8" s="937"/>
      <c r="S8" s="940"/>
      <c r="T8" s="948"/>
    </row>
    <row r="9" spans="1:20" ht="35.25" customHeight="1">
      <c r="A9" s="941" t="s">
        <v>526</v>
      </c>
      <c r="B9" s="941"/>
      <c r="C9" s="941"/>
      <c r="D9" s="941"/>
      <c r="E9" s="941"/>
      <c r="F9" s="940" t="s">
        <v>1042</v>
      </c>
      <c r="G9" s="940" t="s">
        <v>1043</v>
      </c>
      <c r="H9" s="940" t="s">
        <v>1044</v>
      </c>
      <c r="I9" s="941" t="s">
        <v>1045</v>
      </c>
      <c r="J9" s="941" t="s">
        <v>1046</v>
      </c>
      <c r="K9" s="941" t="s">
        <v>1047</v>
      </c>
      <c r="L9" s="941" t="s">
        <v>1048</v>
      </c>
      <c r="M9" s="938" t="s">
        <v>1090</v>
      </c>
      <c r="N9" s="938" t="s">
        <v>1074</v>
      </c>
      <c r="O9" s="941" t="s">
        <v>1049</v>
      </c>
      <c r="P9" s="941" t="s">
        <v>1050</v>
      </c>
      <c r="Q9" s="941" t="s">
        <v>1051</v>
      </c>
      <c r="R9" s="938" t="s">
        <v>1052</v>
      </c>
      <c r="S9" s="941" t="s">
        <v>1053</v>
      </c>
      <c r="T9" s="948"/>
    </row>
    <row r="10" spans="1:20" ht="28.5" customHeight="1">
      <c r="A10" s="941" t="s">
        <v>525</v>
      </c>
      <c r="B10" s="941"/>
      <c r="C10" s="941"/>
      <c r="D10" s="941"/>
      <c r="E10" s="941"/>
      <c r="F10" s="940"/>
      <c r="G10" s="940"/>
      <c r="H10" s="940"/>
      <c r="I10" s="941"/>
      <c r="J10" s="941"/>
      <c r="K10" s="941"/>
      <c r="L10" s="941"/>
      <c r="M10" s="939"/>
      <c r="N10" s="939"/>
      <c r="O10" s="941"/>
      <c r="P10" s="941"/>
      <c r="Q10" s="941"/>
      <c r="R10" s="939"/>
      <c r="S10" s="941"/>
      <c r="T10" s="948"/>
    </row>
    <row r="11" spans="1:20" ht="32.25" customHeight="1">
      <c r="A11" s="941" t="s">
        <v>524</v>
      </c>
      <c r="B11" s="941"/>
      <c r="C11" s="941"/>
      <c r="D11" s="941"/>
      <c r="E11" s="941"/>
      <c r="F11" s="72">
        <v>3</v>
      </c>
      <c r="G11" s="72">
        <v>6</v>
      </c>
      <c r="H11" s="72">
        <v>15</v>
      </c>
      <c r="I11" s="71">
        <v>21</v>
      </c>
      <c r="J11" s="71">
        <v>29</v>
      </c>
      <c r="K11" s="71">
        <v>38</v>
      </c>
      <c r="L11" s="71">
        <v>43</v>
      </c>
      <c r="M11" s="766">
        <v>48</v>
      </c>
      <c r="N11" s="766">
        <v>55</v>
      </c>
      <c r="O11" s="71">
        <v>58</v>
      </c>
      <c r="P11" s="71">
        <v>72</v>
      </c>
      <c r="Q11" s="71">
        <v>90</v>
      </c>
      <c r="R11" s="71">
        <v>115</v>
      </c>
      <c r="S11" s="71">
        <v>154</v>
      </c>
      <c r="T11" s="65"/>
    </row>
    <row r="12" spans="1:20" ht="21" customHeight="1">
      <c r="A12" s="933" t="s">
        <v>523</v>
      </c>
      <c r="B12" s="934"/>
      <c r="C12" s="934"/>
      <c r="D12" s="934"/>
      <c r="E12" s="935"/>
      <c r="F12" s="943" t="s">
        <v>522</v>
      </c>
      <c r="G12" s="944"/>
      <c r="H12" s="944"/>
      <c r="I12" s="944"/>
      <c r="J12" s="944"/>
      <c r="K12" s="944"/>
      <c r="L12" s="944"/>
      <c r="M12" s="944"/>
      <c r="N12" s="944"/>
      <c r="O12" s="944"/>
      <c r="P12" s="944"/>
      <c r="Q12" s="944"/>
      <c r="R12" s="944"/>
      <c r="S12" s="945"/>
      <c r="T12" s="74"/>
    </row>
    <row r="13" spans="1:20" ht="37.5" customHeight="1">
      <c r="A13" s="942" t="s">
        <v>521</v>
      </c>
      <c r="B13" s="942"/>
      <c r="C13" s="942"/>
      <c r="D13" s="942"/>
      <c r="E13" s="942"/>
      <c r="F13" s="72">
        <v>180</v>
      </c>
      <c r="G13" s="72">
        <v>180</v>
      </c>
      <c r="H13" s="72">
        <v>180</v>
      </c>
      <c r="I13" s="72">
        <v>180</v>
      </c>
      <c r="J13" s="72">
        <v>180</v>
      </c>
      <c r="K13" s="72">
        <v>180</v>
      </c>
      <c r="L13" s="72">
        <v>180</v>
      </c>
      <c r="M13" s="765">
        <v>180</v>
      </c>
      <c r="N13" s="765">
        <v>180</v>
      </c>
      <c r="O13" s="72">
        <v>180</v>
      </c>
      <c r="P13" s="72">
        <v>180</v>
      </c>
      <c r="Q13" s="72">
        <v>180</v>
      </c>
      <c r="R13" s="72">
        <v>180</v>
      </c>
      <c r="S13" s="72">
        <v>180</v>
      </c>
      <c r="T13" s="74"/>
    </row>
    <row r="14" spans="1:20" ht="34.5" customHeight="1">
      <c r="A14" s="942" t="s">
        <v>520</v>
      </c>
      <c r="B14" s="942"/>
      <c r="C14" s="942"/>
      <c r="D14" s="942"/>
      <c r="E14" s="942"/>
      <c r="F14" s="71">
        <v>0.03</v>
      </c>
      <c r="G14" s="71">
        <v>0.04</v>
      </c>
      <c r="H14" s="71">
        <v>0.06</v>
      </c>
      <c r="I14" s="71">
        <v>0.07</v>
      </c>
      <c r="J14" s="71">
        <v>0.07</v>
      </c>
      <c r="K14" s="71">
        <v>0.07</v>
      </c>
      <c r="L14" s="71">
        <v>0.07</v>
      </c>
      <c r="M14" s="766">
        <v>0.07</v>
      </c>
      <c r="N14" s="766">
        <v>0.07</v>
      </c>
      <c r="O14" s="71">
        <v>0.07</v>
      </c>
      <c r="P14" s="71">
        <v>0.07</v>
      </c>
      <c r="Q14" s="71">
        <v>0.07</v>
      </c>
      <c r="R14" s="71">
        <v>0.07</v>
      </c>
      <c r="S14" s="71">
        <v>0.07</v>
      </c>
      <c r="T14" s="73"/>
    </row>
    <row r="15" spans="1:20" ht="19.5" customHeight="1">
      <c r="A15" s="942" t="s">
        <v>474</v>
      </c>
      <c r="B15" s="942"/>
      <c r="C15" s="942"/>
      <c r="D15" s="942"/>
      <c r="E15" s="942"/>
      <c r="F15" s="72">
        <v>940</v>
      </c>
      <c r="G15" s="72">
        <v>1300</v>
      </c>
      <c r="H15" s="72">
        <v>2450</v>
      </c>
      <c r="I15" s="71">
        <v>2450</v>
      </c>
      <c r="J15" s="71">
        <v>2950</v>
      </c>
      <c r="K15" s="71">
        <v>2950</v>
      </c>
      <c r="L15" s="766">
        <v>3200</v>
      </c>
      <c r="M15" s="766">
        <v>3410</v>
      </c>
      <c r="N15" s="766">
        <v>3450</v>
      </c>
      <c r="O15" s="71">
        <v>3950</v>
      </c>
      <c r="P15" s="71">
        <v>4000</v>
      </c>
      <c r="Q15" s="71">
        <v>4500</v>
      </c>
      <c r="R15" s="71">
        <v>4900</v>
      </c>
      <c r="S15" s="71">
        <v>5800</v>
      </c>
      <c r="T15" s="65"/>
    </row>
    <row r="16" spans="1:20" ht="19.5" customHeight="1">
      <c r="A16" s="942" t="s">
        <v>473</v>
      </c>
      <c r="B16" s="942"/>
      <c r="C16" s="942"/>
      <c r="D16" s="942"/>
      <c r="E16" s="942"/>
      <c r="F16" s="72">
        <v>1050</v>
      </c>
      <c r="G16" s="72">
        <v>1100</v>
      </c>
      <c r="H16" s="72">
        <v>1600</v>
      </c>
      <c r="I16" s="71">
        <v>1600</v>
      </c>
      <c r="J16" s="71">
        <v>1500</v>
      </c>
      <c r="K16" s="71">
        <v>1720</v>
      </c>
      <c r="L16" s="766">
        <v>1600</v>
      </c>
      <c r="M16" s="766">
        <v>1750</v>
      </c>
      <c r="N16" s="766">
        <v>2000</v>
      </c>
      <c r="O16" s="71">
        <v>1850</v>
      </c>
      <c r="P16" s="71">
        <v>1800</v>
      </c>
      <c r="Q16" s="71">
        <v>1800</v>
      </c>
      <c r="R16" s="71">
        <v>2300</v>
      </c>
      <c r="S16" s="71">
        <v>2350</v>
      </c>
      <c r="T16" s="65"/>
    </row>
    <row r="17" spans="1:20" ht="19.5" customHeight="1">
      <c r="A17" s="942" t="s">
        <v>472</v>
      </c>
      <c r="B17" s="942"/>
      <c r="C17" s="942"/>
      <c r="D17" s="942"/>
      <c r="E17" s="942"/>
      <c r="F17" s="72">
        <v>1780</v>
      </c>
      <c r="G17" s="72">
        <v>1810</v>
      </c>
      <c r="H17" s="72">
        <v>1900</v>
      </c>
      <c r="I17" s="71">
        <v>2240</v>
      </c>
      <c r="J17" s="71">
        <v>2100</v>
      </c>
      <c r="K17" s="71">
        <v>2100</v>
      </c>
      <c r="L17" s="766">
        <v>2200</v>
      </c>
      <c r="M17" s="766">
        <v>2250</v>
      </c>
      <c r="N17" s="766">
        <v>2150</v>
      </c>
      <c r="O17" s="71">
        <v>2500</v>
      </c>
      <c r="P17" s="71">
        <v>2500</v>
      </c>
      <c r="Q17" s="71">
        <v>2500</v>
      </c>
      <c r="R17" s="71">
        <v>2900</v>
      </c>
      <c r="S17" s="71">
        <v>3180</v>
      </c>
      <c r="T17" s="65"/>
    </row>
    <row r="18" spans="1:20" ht="72.75" customHeight="1">
      <c r="A18" s="949" t="s">
        <v>519</v>
      </c>
      <c r="B18" s="950"/>
      <c r="C18" s="950"/>
      <c r="D18" s="950"/>
      <c r="E18" s="951"/>
      <c r="F18" s="767" t="s">
        <v>1076</v>
      </c>
      <c r="G18" s="767" t="s">
        <v>1076</v>
      </c>
      <c r="H18" s="767" t="s">
        <v>1076</v>
      </c>
      <c r="I18" s="767" t="s">
        <v>1076</v>
      </c>
      <c r="J18" s="769" t="s">
        <v>1085</v>
      </c>
      <c r="K18" s="769" t="s">
        <v>1086</v>
      </c>
      <c r="L18" s="769" t="s">
        <v>1086</v>
      </c>
      <c r="M18" s="769" t="s">
        <v>1087</v>
      </c>
      <c r="N18" s="769" t="s">
        <v>1087</v>
      </c>
      <c r="O18" s="769" t="s">
        <v>1087</v>
      </c>
      <c r="P18" s="769" t="s">
        <v>1087</v>
      </c>
      <c r="Q18" s="769" t="s">
        <v>1091</v>
      </c>
      <c r="R18" s="676"/>
      <c r="S18" s="71"/>
      <c r="T18" s="67"/>
    </row>
    <row r="19" spans="1:20" ht="33.75" customHeight="1">
      <c r="A19" s="933" t="s">
        <v>1054</v>
      </c>
      <c r="B19" s="934"/>
      <c r="C19" s="934"/>
      <c r="D19" s="934"/>
      <c r="E19" s="935"/>
      <c r="F19" s="678" t="s">
        <v>1055</v>
      </c>
      <c r="G19" s="678" t="s">
        <v>1077</v>
      </c>
      <c r="H19" s="678" t="s">
        <v>1078</v>
      </c>
      <c r="I19" s="678" t="s">
        <v>1079</v>
      </c>
      <c r="J19" s="678" t="s">
        <v>1056</v>
      </c>
      <c r="K19" s="678" t="s">
        <v>1057</v>
      </c>
      <c r="L19" s="678" t="s">
        <v>1058</v>
      </c>
      <c r="M19" s="678" t="s">
        <v>1080</v>
      </c>
      <c r="N19" s="678" t="s">
        <v>1081</v>
      </c>
      <c r="O19" s="678" t="s">
        <v>1059</v>
      </c>
      <c r="P19" s="678" t="s">
        <v>1060</v>
      </c>
      <c r="Q19" s="678" t="s">
        <v>1082</v>
      </c>
      <c r="R19" s="678" t="s">
        <v>1083</v>
      </c>
      <c r="S19" s="678" t="s">
        <v>1084</v>
      </c>
      <c r="T19" s="70"/>
    </row>
    <row r="20" spans="1:20" s="68" customFormat="1" ht="24" customHeight="1">
      <c r="A20" s="964"/>
      <c r="B20" s="964"/>
      <c r="C20" s="964"/>
      <c r="D20" s="964"/>
      <c r="E20" s="964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69"/>
      <c r="Q20" s="69"/>
      <c r="R20" s="69"/>
      <c r="S20" s="69"/>
      <c r="T20" s="69"/>
    </row>
    <row r="21" spans="1:20" ht="21.75" customHeight="1">
      <c r="A21" s="965" t="s">
        <v>518</v>
      </c>
      <c r="B21" s="965"/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  <c r="T21" s="67"/>
    </row>
    <row r="22" spans="1:20" s="66" customFormat="1" ht="12" customHeight="1">
      <c r="A22" s="965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67"/>
    </row>
    <row r="23" spans="1:20" ht="38.25" customHeight="1" thickBot="1">
      <c r="A23" s="961"/>
      <c r="B23" s="962"/>
      <c r="C23" s="962"/>
      <c r="D23" s="962"/>
      <c r="E23" s="962"/>
      <c r="F23" s="962"/>
      <c r="G23" s="962"/>
      <c r="H23" s="960"/>
      <c r="I23" s="960"/>
      <c r="J23" s="960"/>
      <c r="K23" s="960"/>
      <c r="L23" s="960"/>
      <c r="M23" s="960"/>
      <c r="N23" s="960"/>
      <c r="O23" s="960"/>
      <c r="P23" s="960"/>
      <c r="Q23" s="960"/>
      <c r="R23" s="960"/>
      <c r="S23" s="960"/>
      <c r="T23" s="960"/>
    </row>
    <row r="24" spans="1:20" ht="5.25" customHeight="1" hidden="1">
      <c r="A24" s="963"/>
      <c r="B24" s="963"/>
      <c r="C24" s="963"/>
      <c r="D24" s="963"/>
      <c r="E24" s="963"/>
      <c r="F24" s="963"/>
      <c r="G24" s="96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7" ht="15">
      <c r="A25" s="771" t="s">
        <v>1094</v>
      </c>
      <c r="B25" s="957" t="s">
        <v>1095</v>
      </c>
      <c r="C25" s="957"/>
      <c r="D25" s="957"/>
      <c r="E25" s="957"/>
      <c r="F25" s="775"/>
      <c r="G25" s="776"/>
    </row>
    <row r="26" spans="1:7" ht="15">
      <c r="A26" s="772" t="s">
        <v>1096</v>
      </c>
      <c r="B26" s="958" t="s">
        <v>1098</v>
      </c>
      <c r="C26" s="958"/>
      <c r="D26" s="958"/>
      <c r="E26" s="958"/>
      <c r="F26" s="774"/>
      <c r="G26" s="777"/>
    </row>
    <row r="27" spans="1:7" ht="15">
      <c r="A27" s="772"/>
      <c r="B27" s="958"/>
      <c r="C27" s="958"/>
      <c r="D27" s="958"/>
      <c r="E27" s="958"/>
      <c r="F27" s="774"/>
      <c r="G27" s="777"/>
    </row>
    <row r="28" spans="1:7" ht="15.75" thickBot="1">
      <c r="A28" s="773" t="s">
        <v>1097</v>
      </c>
      <c r="B28" s="959" t="s">
        <v>1098</v>
      </c>
      <c r="C28" s="959"/>
      <c r="D28" s="959"/>
      <c r="E28" s="959"/>
      <c r="F28" s="778"/>
      <c r="G28" s="779"/>
    </row>
  </sheetData>
  <sheetProtection/>
  <mergeCells count="58">
    <mergeCell ref="A1:S1"/>
    <mergeCell ref="B25:E25"/>
    <mergeCell ref="B26:E26"/>
    <mergeCell ref="B28:E28"/>
    <mergeCell ref="B27:E27"/>
    <mergeCell ref="L9:L10"/>
    <mergeCell ref="A10:E10"/>
    <mergeCell ref="A15:E15"/>
    <mergeCell ref="N7:N8"/>
    <mergeCell ref="N9:N10"/>
    <mergeCell ref="H23:T23"/>
    <mergeCell ref="A23:G24"/>
    <mergeCell ref="A20:E20"/>
    <mergeCell ref="A21:S22"/>
    <mergeCell ref="A4:T4"/>
    <mergeCell ref="A8:E8"/>
    <mergeCell ref="T9:T10"/>
    <mergeCell ref="I7:I8"/>
    <mergeCell ref="A6:E6"/>
    <mergeCell ref="F7:F8"/>
    <mergeCell ref="G7:G8"/>
    <mergeCell ref="S9:S10"/>
    <mergeCell ref="Q9:Q10"/>
    <mergeCell ref="R9:R10"/>
    <mergeCell ref="O7:O8"/>
    <mergeCell ref="P7:P8"/>
    <mergeCell ref="J7:J8"/>
    <mergeCell ref="K7:K8"/>
    <mergeCell ref="A18:E18"/>
    <mergeCell ref="A12:E12"/>
    <mergeCell ref="A11:E11"/>
    <mergeCell ref="O9:O10"/>
    <mergeCell ref="P9:P10"/>
    <mergeCell ref="A2:T2"/>
    <mergeCell ref="H7:H8"/>
    <mergeCell ref="A3:S3"/>
    <mergeCell ref="T7:T8"/>
    <mergeCell ref="Q7:Q8"/>
    <mergeCell ref="R7:R8"/>
    <mergeCell ref="S7:S8"/>
    <mergeCell ref="A7:E7"/>
    <mergeCell ref="A5:E5"/>
    <mergeCell ref="A19:E19"/>
    <mergeCell ref="M7:M8"/>
    <mergeCell ref="M9:M10"/>
    <mergeCell ref="F9:F10"/>
    <mergeCell ref="G9:G10"/>
    <mergeCell ref="H9:H10"/>
    <mergeCell ref="I9:I10"/>
    <mergeCell ref="L7:L8"/>
    <mergeCell ref="J9:J10"/>
    <mergeCell ref="K9:K10"/>
    <mergeCell ref="A9:E9"/>
    <mergeCell ref="A16:E16"/>
    <mergeCell ref="A17:E17"/>
    <mergeCell ref="A13:E13"/>
    <mergeCell ref="A14:E14"/>
    <mergeCell ref="F12:S12"/>
  </mergeCells>
  <printOptions/>
  <pageMargins left="0.3" right="0" top="0.37" bottom="0.1968503937007874" header="0" footer="0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SheetLayoutView="100" zoomScalePageLayoutView="0" workbookViewId="0" topLeftCell="A1">
      <selection activeCell="A1" sqref="A1:G1"/>
    </sheetView>
  </sheetViews>
  <sheetFormatPr defaultColWidth="8.8515625" defaultRowHeight="12.75"/>
  <cols>
    <col min="1" max="1" width="32.140625" style="245" customWidth="1"/>
    <col min="2" max="2" width="17.140625" style="245" customWidth="1"/>
    <col min="3" max="3" width="15.28125" style="245" customWidth="1"/>
    <col min="4" max="4" width="14.7109375" style="245" customWidth="1"/>
    <col min="5" max="5" width="15.57421875" style="245" customWidth="1"/>
    <col min="6" max="6" width="14.00390625" style="245" customWidth="1"/>
    <col min="7" max="7" width="16.7109375" style="245" customWidth="1"/>
    <col min="8" max="8" width="12.28125" style="245" customWidth="1"/>
    <col min="9" max="9" width="9.8515625" style="245" customWidth="1"/>
    <col min="10" max="10" width="11.00390625" style="245" customWidth="1"/>
    <col min="11" max="11" width="15.7109375" style="245" customWidth="1"/>
    <col min="12" max="12" width="15.57421875" style="245" customWidth="1"/>
    <col min="13" max="13" width="10.140625" style="245" customWidth="1"/>
    <col min="14" max="16384" width="8.8515625" style="245" customWidth="1"/>
  </cols>
  <sheetData>
    <row r="1" spans="1:19" ht="21" customHeight="1">
      <c r="A1" s="819" t="s">
        <v>978</v>
      </c>
      <c r="B1" s="819"/>
      <c r="C1" s="819"/>
      <c r="D1" s="819"/>
      <c r="E1" s="819"/>
      <c r="F1" s="819"/>
      <c r="G1" s="819"/>
      <c r="H1" s="727"/>
      <c r="I1" s="727"/>
      <c r="J1" s="727"/>
      <c r="K1" s="727"/>
      <c r="L1" s="727"/>
      <c r="M1" s="727"/>
      <c r="N1" s="727"/>
      <c r="O1" s="726"/>
      <c r="P1" s="726"/>
      <c r="Q1" s="726"/>
      <c r="R1" s="726"/>
      <c r="S1" s="726"/>
    </row>
    <row r="2" spans="1:19" ht="14.25" customHeight="1">
      <c r="A2" s="792" t="s">
        <v>22</v>
      </c>
      <c r="B2" s="792"/>
      <c r="C2" s="792"/>
      <c r="D2" s="792"/>
      <c r="E2" s="792"/>
      <c r="F2" s="792"/>
      <c r="G2" s="792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4.25" customHeight="1" thickBot="1">
      <c r="A3" s="967" t="s">
        <v>983</v>
      </c>
      <c r="B3" s="967"/>
      <c r="C3" s="967"/>
      <c r="D3" s="967"/>
      <c r="E3" s="967"/>
      <c r="F3" s="967"/>
      <c r="G3" s="967"/>
      <c r="H3" s="725"/>
      <c r="I3" s="725"/>
      <c r="J3" s="725"/>
      <c r="K3" s="725"/>
      <c r="L3" s="725"/>
      <c r="M3" s="725"/>
      <c r="N3" s="724"/>
      <c r="O3" s="724"/>
      <c r="P3" s="724"/>
      <c r="Q3" s="724"/>
      <c r="R3" s="724"/>
      <c r="S3" s="724"/>
    </row>
    <row r="4" spans="1:19" ht="18.75" customHeight="1">
      <c r="A4" s="795" t="s">
        <v>1027</v>
      </c>
      <c r="B4" s="795"/>
      <c r="C4" s="795"/>
      <c r="D4" s="795"/>
      <c r="E4" s="795"/>
      <c r="F4" s="795"/>
      <c r="G4" s="795"/>
      <c r="H4" s="170"/>
      <c r="I4" s="170"/>
      <c r="J4" s="170"/>
      <c r="K4" s="723"/>
      <c r="L4" s="723"/>
      <c r="M4" s="723"/>
      <c r="N4" s="221"/>
      <c r="O4" s="221"/>
      <c r="P4" s="221"/>
      <c r="Q4" s="221"/>
      <c r="R4" s="221"/>
      <c r="S4" s="221"/>
    </row>
    <row r="5" spans="1:16" ht="1.5" customHeight="1" thickBot="1">
      <c r="A5" s="969"/>
      <c r="B5" s="969"/>
      <c r="C5" s="969"/>
      <c r="D5" s="969"/>
      <c r="E5" s="969"/>
      <c r="F5" s="969"/>
      <c r="G5" s="969"/>
      <c r="H5" s="969"/>
      <c r="I5" s="969"/>
      <c r="J5" s="969"/>
      <c r="K5" s="720"/>
      <c r="L5" s="720"/>
      <c r="M5" s="720"/>
      <c r="N5" s="221"/>
      <c r="O5" s="221"/>
      <c r="P5" s="221"/>
    </row>
    <row r="6" spans="1:16" ht="14.25" customHeight="1" hidden="1" thickBot="1">
      <c r="A6" s="969"/>
      <c r="B6" s="969"/>
      <c r="C6" s="970"/>
      <c r="D6" s="970"/>
      <c r="E6" s="970"/>
      <c r="F6" s="970"/>
      <c r="G6" s="970"/>
      <c r="H6" s="970"/>
      <c r="I6" s="970"/>
      <c r="J6" s="970"/>
      <c r="K6" s="704"/>
      <c r="L6" s="145"/>
      <c r="M6" s="145"/>
      <c r="N6" s="221"/>
      <c r="O6" s="221"/>
      <c r="P6" s="221"/>
    </row>
    <row r="7" spans="1:16" ht="13.5" customHeight="1" hidden="1" thickBot="1">
      <c r="A7" s="705"/>
      <c r="B7" s="717"/>
      <c r="C7" s="720"/>
      <c r="D7" s="720"/>
      <c r="E7" s="720"/>
      <c r="F7" s="720"/>
      <c r="G7" s="720"/>
      <c r="H7" s="720"/>
      <c r="I7" s="721"/>
      <c r="J7" s="721"/>
      <c r="K7" s="705"/>
      <c r="L7" s="221"/>
      <c r="M7" s="148"/>
      <c r="N7" s="221"/>
      <c r="O7" s="221"/>
      <c r="P7" s="221"/>
    </row>
    <row r="8" spans="1:16" ht="14.25" customHeight="1" hidden="1" thickBot="1">
      <c r="A8" s="969"/>
      <c r="B8" s="969"/>
      <c r="C8" s="704"/>
      <c r="D8" s="704"/>
      <c r="E8" s="704"/>
      <c r="F8" s="704"/>
      <c r="G8" s="704"/>
      <c r="H8" s="704"/>
      <c r="I8" s="704"/>
      <c r="J8" s="717"/>
      <c r="K8" s="704"/>
      <c r="L8" s="721"/>
      <c r="M8" s="720"/>
      <c r="N8" s="221"/>
      <c r="O8" s="221"/>
      <c r="P8" s="221"/>
    </row>
    <row r="9" spans="1:16" ht="14.25" customHeight="1" hidden="1" thickBot="1">
      <c r="A9" s="705"/>
      <c r="B9" s="722"/>
      <c r="C9" s="705"/>
      <c r="D9" s="705"/>
      <c r="E9" s="705"/>
      <c r="F9" s="705"/>
      <c r="G9" s="716"/>
      <c r="H9" s="705"/>
      <c r="I9" s="705"/>
      <c r="J9" s="716"/>
      <c r="K9" s="705"/>
      <c r="L9" s="145"/>
      <c r="M9" s="148"/>
      <c r="N9" s="221"/>
      <c r="O9" s="221"/>
      <c r="P9" s="221"/>
    </row>
    <row r="10" spans="1:13" s="717" customFormat="1" ht="15.75" customHeight="1" hidden="1" thickBot="1">
      <c r="A10" s="785"/>
      <c r="B10" s="785"/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</row>
    <row r="11" spans="1:16" ht="15" customHeight="1" hidden="1" thickBot="1">
      <c r="A11" s="969"/>
      <c r="B11" s="969"/>
      <c r="C11" s="969"/>
      <c r="D11" s="969"/>
      <c r="E11" s="969"/>
      <c r="F11" s="969"/>
      <c r="G11" s="969"/>
      <c r="H11" s="969"/>
      <c r="I11" s="969"/>
      <c r="J11" s="969"/>
      <c r="K11" s="969"/>
      <c r="L11" s="720"/>
      <c r="M11" s="721"/>
      <c r="N11" s="221"/>
      <c r="O11" s="221"/>
      <c r="P11" s="221"/>
    </row>
    <row r="12" spans="1:16" ht="15.75" customHeight="1" hidden="1" thickBot="1">
      <c r="A12" s="969"/>
      <c r="B12" s="969"/>
      <c r="C12" s="970"/>
      <c r="D12" s="970"/>
      <c r="E12" s="970"/>
      <c r="F12" s="970"/>
      <c r="G12" s="970"/>
      <c r="H12" s="970"/>
      <c r="I12" s="970"/>
      <c r="J12" s="970"/>
      <c r="K12" s="970"/>
      <c r="L12" s="704"/>
      <c r="M12" s="720"/>
      <c r="N12" s="704"/>
      <c r="O12" s="221"/>
      <c r="P12" s="221"/>
    </row>
    <row r="13" spans="1:16" ht="15.75" customHeight="1" hidden="1" thickBot="1">
      <c r="A13" s="969"/>
      <c r="B13" s="969"/>
      <c r="C13" s="971"/>
      <c r="D13" s="971"/>
      <c r="E13" s="971"/>
      <c r="F13" s="971"/>
      <c r="G13" s="971"/>
      <c r="H13" s="971"/>
      <c r="I13" s="971"/>
      <c r="J13" s="971"/>
      <c r="K13" s="971"/>
      <c r="L13" s="705"/>
      <c r="M13" s="705"/>
      <c r="N13" s="705"/>
      <c r="O13" s="221"/>
      <c r="P13" s="221"/>
    </row>
    <row r="14" spans="1:16" ht="15.75" customHeight="1" hidden="1" thickBot="1">
      <c r="A14" s="969"/>
      <c r="B14" s="969"/>
      <c r="C14" s="970"/>
      <c r="D14" s="970"/>
      <c r="E14" s="970"/>
      <c r="F14" s="970"/>
      <c r="G14" s="970"/>
      <c r="H14" s="970"/>
      <c r="I14" s="970"/>
      <c r="J14" s="970"/>
      <c r="K14" s="970"/>
      <c r="L14" s="704"/>
      <c r="M14" s="704"/>
      <c r="N14" s="704"/>
      <c r="O14" s="221"/>
      <c r="P14" s="221"/>
    </row>
    <row r="15" spans="1:16" ht="15.75" customHeight="1" hidden="1" thickBot="1">
      <c r="A15" s="969"/>
      <c r="B15" s="969"/>
      <c r="C15" s="971"/>
      <c r="D15" s="971"/>
      <c r="E15" s="971"/>
      <c r="F15" s="971"/>
      <c r="G15" s="971"/>
      <c r="H15" s="971"/>
      <c r="I15" s="971"/>
      <c r="J15" s="971"/>
      <c r="K15" s="971"/>
      <c r="L15" s="705"/>
      <c r="M15" s="705"/>
      <c r="N15" s="705"/>
      <c r="O15" s="221"/>
      <c r="P15" s="221"/>
    </row>
    <row r="16" spans="1:16" ht="15" customHeight="1" hidden="1" thickBot="1">
      <c r="A16" s="969"/>
      <c r="B16" s="969"/>
      <c r="C16" s="970"/>
      <c r="D16" s="970"/>
      <c r="E16" s="970"/>
      <c r="F16" s="970"/>
      <c r="G16" s="970"/>
      <c r="H16" s="970"/>
      <c r="I16" s="970"/>
      <c r="J16" s="970"/>
      <c r="K16" s="970"/>
      <c r="L16" s="704"/>
      <c r="M16" s="704"/>
      <c r="N16" s="704"/>
      <c r="O16" s="221"/>
      <c r="P16" s="221"/>
    </row>
    <row r="17" spans="1:16" ht="14.25" customHeight="1" hidden="1" thickBot="1">
      <c r="A17" s="969"/>
      <c r="B17" s="969"/>
      <c r="C17" s="971"/>
      <c r="D17" s="971"/>
      <c r="E17" s="971"/>
      <c r="F17" s="971"/>
      <c r="G17" s="971"/>
      <c r="H17" s="971"/>
      <c r="I17" s="971"/>
      <c r="J17" s="971"/>
      <c r="K17" s="971"/>
      <c r="L17" s="705"/>
      <c r="M17" s="705"/>
      <c r="N17" s="705"/>
      <c r="O17" s="221"/>
      <c r="P17" s="221"/>
    </row>
    <row r="18" spans="1:16" ht="15.75" customHeight="1" hidden="1" thickBot="1">
      <c r="A18" s="969"/>
      <c r="B18" s="969"/>
      <c r="C18" s="970"/>
      <c r="D18" s="970"/>
      <c r="E18" s="970"/>
      <c r="F18" s="970"/>
      <c r="G18" s="970"/>
      <c r="H18" s="970"/>
      <c r="I18" s="970"/>
      <c r="J18" s="970"/>
      <c r="K18" s="970"/>
      <c r="L18" s="704"/>
      <c r="M18" s="704"/>
      <c r="N18" s="704"/>
      <c r="O18" s="221"/>
      <c r="P18" s="221"/>
    </row>
    <row r="19" spans="1:16" ht="15" customHeight="1" hidden="1" thickBot="1">
      <c r="A19" s="705"/>
      <c r="B19" s="719"/>
      <c r="C19" s="705"/>
      <c r="D19" s="705"/>
      <c r="E19" s="705"/>
      <c r="F19" s="705"/>
      <c r="G19" s="716"/>
      <c r="H19" s="705"/>
      <c r="I19" s="705"/>
      <c r="J19" s="716"/>
      <c r="K19" s="705"/>
      <c r="L19" s="145"/>
      <c r="M19" s="148"/>
      <c r="N19" s="221"/>
      <c r="O19" s="221"/>
      <c r="P19" s="221"/>
    </row>
    <row r="20" spans="1:16" ht="15" customHeight="1" hidden="1" thickBot="1">
      <c r="A20" s="717"/>
      <c r="B20" s="717"/>
      <c r="C20" s="704"/>
      <c r="D20" s="704"/>
      <c r="E20" s="704"/>
      <c r="F20" s="704"/>
      <c r="G20" s="717"/>
      <c r="H20" s="704"/>
      <c r="I20" s="704"/>
      <c r="J20" s="717"/>
      <c r="K20" s="704"/>
      <c r="L20" s="145"/>
      <c r="M20" s="148"/>
      <c r="N20" s="221"/>
      <c r="O20" s="221"/>
      <c r="P20" s="221"/>
    </row>
    <row r="21" spans="1:16" ht="14.25" customHeight="1" thickBot="1">
      <c r="A21" s="972" t="s">
        <v>1026</v>
      </c>
      <c r="B21" s="975" t="s">
        <v>1025</v>
      </c>
      <c r="C21" s="976"/>
      <c r="D21" s="976"/>
      <c r="E21" s="976"/>
      <c r="F21" s="976"/>
      <c r="G21" s="977"/>
      <c r="H21" s="981"/>
      <c r="I21" s="971"/>
      <c r="J21" s="971"/>
      <c r="K21" s="705"/>
      <c r="L21" s="145"/>
      <c r="M21" s="148"/>
      <c r="N21" s="221"/>
      <c r="O21" s="221"/>
      <c r="P21" s="221"/>
    </row>
    <row r="22" spans="1:16" ht="14.25" customHeight="1" thickBot="1">
      <c r="A22" s="973"/>
      <c r="B22" s="978" t="s">
        <v>1024</v>
      </c>
      <c r="C22" s="979"/>
      <c r="D22" s="978" t="s">
        <v>1023</v>
      </c>
      <c r="E22" s="979"/>
      <c r="F22" s="978" t="s">
        <v>1022</v>
      </c>
      <c r="G22" s="980"/>
      <c r="H22" s="981"/>
      <c r="I22" s="971"/>
      <c r="J22" s="971"/>
      <c r="K22" s="704"/>
      <c r="L22" s="148"/>
      <c r="M22" s="168"/>
      <c r="N22" s="221"/>
      <c r="O22" s="221"/>
      <c r="P22" s="221"/>
    </row>
    <row r="23" spans="1:16" ht="13.5" customHeight="1" thickBot="1">
      <c r="A23" s="973"/>
      <c r="B23" s="711" t="s">
        <v>1021</v>
      </c>
      <c r="C23" s="711" t="s">
        <v>1020</v>
      </c>
      <c r="D23" s="711" t="s">
        <v>1019</v>
      </c>
      <c r="E23" s="711" t="s">
        <v>1018</v>
      </c>
      <c r="F23" s="711" t="s">
        <v>1017</v>
      </c>
      <c r="G23" s="718" t="s">
        <v>1016</v>
      </c>
      <c r="H23" s="981"/>
      <c r="I23" s="971"/>
      <c r="J23" s="971"/>
      <c r="K23" s="705"/>
      <c r="L23" s="149"/>
      <c r="M23" s="149"/>
      <c r="N23" s="221"/>
      <c r="O23" s="221"/>
      <c r="P23" s="221"/>
    </row>
    <row r="24" spans="1:16" ht="13.5" customHeight="1" thickBot="1">
      <c r="A24" s="974"/>
      <c r="B24" s="711" t="s">
        <v>1015</v>
      </c>
      <c r="C24" s="711" t="s">
        <v>1014</v>
      </c>
      <c r="D24" s="711" t="s">
        <v>1013</v>
      </c>
      <c r="E24" s="711" t="s">
        <v>1012</v>
      </c>
      <c r="F24" s="711" t="s">
        <v>1011</v>
      </c>
      <c r="G24" s="718" t="s">
        <v>1010</v>
      </c>
      <c r="H24" s="981"/>
      <c r="I24" s="971"/>
      <c r="J24" s="971"/>
      <c r="K24" s="704"/>
      <c r="L24" s="148"/>
      <c r="M24" s="148"/>
      <c r="N24" s="221"/>
      <c r="O24" s="221"/>
      <c r="P24" s="221"/>
    </row>
    <row r="25" spans="1:16" ht="15" customHeight="1" thickBot="1">
      <c r="A25" s="712" t="s">
        <v>1009</v>
      </c>
      <c r="B25" s="978">
        <v>8000</v>
      </c>
      <c r="C25" s="979"/>
      <c r="D25" s="711">
        <v>3375</v>
      </c>
      <c r="E25" s="711">
        <v>6750</v>
      </c>
      <c r="F25" s="978">
        <v>1200</v>
      </c>
      <c r="G25" s="980"/>
      <c r="H25" s="981"/>
      <c r="I25" s="971"/>
      <c r="J25" s="971"/>
      <c r="K25" s="705"/>
      <c r="L25" s="221"/>
      <c r="M25" s="148"/>
      <c r="N25" s="221"/>
      <c r="O25" s="221"/>
      <c r="P25" s="221"/>
    </row>
    <row r="26" spans="1:16" ht="14.25" customHeight="1" thickBot="1">
      <c r="A26" s="715" t="s">
        <v>1008</v>
      </c>
      <c r="B26" s="982" t="s">
        <v>1007</v>
      </c>
      <c r="C26" s="984"/>
      <c r="D26" s="982" t="s">
        <v>1007</v>
      </c>
      <c r="E26" s="984"/>
      <c r="F26" s="982" t="s">
        <v>1007</v>
      </c>
      <c r="G26" s="983"/>
      <c r="H26" s="981"/>
      <c r="I26" s="971"/>
      <c r="J26" s="971"/>
      <c r="K26" s="704"/>
      <c r="L26" s="145"/>
      <c r="M26" s="148"/>
      <c r="N26" s="221"/>
      <c r="O26" s="221"/>
      <c r="P26" s="221"/>
    </row>
    <row r="27" spans="1:16" ht="12.75" customHeight="1" thickBot="1">
      <c r="A27" s="712" t="s">
        <v>1006</v>
      </c>
      <c r="B27" s="978">
        <v>250</v>
      </c>
      <c r="C27" s="979"/>
      <c r="D27" s="978">
        <v>280</v>
      </c>
      <c r="E27" s="979"/>
      <c r="F27" s="978">
        <v>270</v>
      </c>
      <c r="G27" s="980"/>
      <c r="H27" s="981"/>
      <c r="I27" s="971"/>
      <c r="J27" s="971"/>
      <c r="K27" s="705"/>
      <c r="L27" s="145"/>
      <c r="M27" s="307"/>
      <c r="N27" s="221"/>
      <c r="O27" s="221"/>
      <c r="P27" s="221"/>
    </row>
    <row r="28" spans="1:16" ht="14.25" customHeight="1" thickBot="1">
      <c r="A28" s="715" t="s">
        <v>1005</v>
      </c>
      <c r="B28" s="982">
        <v>70</v>
      </c>
      <c r="C28" s="984"/>
      <c r="D28" s="982">
        <v>60</v>
      </c>
      <c r="E28" s="984"/>
      <c r="F28" s="982">
        <v>70</v>
      </c>
      <c r="G28" s="983"/>
      <c r="H28" s="981"/>
      <c r="I28" s="971"/>
      <c r="J28" s="971"/>
      <c r="K28" s="704"/>
      <c r="L28" s="145"/>
      <c r="M28" s="148"/>
      <c r="N28" s="221"/>
      <c r="O28" s="221"/>
      <c r="P28" s="221"/>
    </row>
    <row r="29" spans="1:18" ht="15" customHeight="1" thickBot="1">
      <c r="A29" s="712" t="s">
        <v>1004</v>
      </c>
      <c r="B29" s="978" t="s">
        <v>1003</v>
      </c>
      <c r="C29" s="979"/>
      <c r="D29" s="711" t="s">
        <v>1002</v>
      </c>
      <c r="E29" s="711" t="s">
        <v>1001</v>
      </c>
      <c r="F29" s="978" t="s">
        <v>1000</v>
      </c>
      <c r="G29" s="980"/>
      <c r="H29" s="981"/>
      <c r="I29" s="971"/>
      <c r="J29" s="971"/>
      <c r="K29" s="705"/>
      <c r="L29" s="313"/>
      <c r="M29" s="148"/>
      <c r="N29" s="221"/>
      <c r="O29" s="221"/>
      <c r="P29" s="221"/>
      <c r="R29" s="338"/>
    </row>
    <row r="30" spans="1:18" ht="14.25" customHeight="1" thickBot="1">
      <c r="A30" s="715" t="s">
        <v>999</v>
      </c>
      <c r="B30" s="982" t="s">
        <v>998</v>
      </c>
      <c r="C30" s="984"/>
      <c r="D30" s="982" t="s">
        <v>997</v>
      </c>
      <c r="E30" s="984"/>
      <c r="F30" s="982" t="s">
        <v>996</v>
      </c>
      <c r="G30" s="983"/>
      <c r="H30" s="981"/>
      <c r="I30" s="971"/>
      <c r="J30" s="971"/>
      <c r="K30" s="704"/>
      <c r="L30" s="145"/>
      <c r="M30" s="148"/>
      <c r="N30" s="221"/>
      <c r="O30" s="221"/>
      <c r="P30" s="221"/>
      <c r="R30" s="335"/>
    </row>
    <row r="31" spans="1:16" ht="14.25" customHeight="1" thickBot="1">
      <c r="A31" s="712" t="s">
        <v>456</v>
      </c>
      <c r="B31" s="978">
        <v>1030</v>
      </c>
      <c r="C31" s="979"/>
      <c r="D31" s="978">
        <v>710</v>
      </c>
      <c r="E31" s="979"/>
      <c r="F31" s="978">
        <v>875</v>
      </c>
      <c r="G31" s="980"/>
      <c r="H31" s="981"/>
      <c r="I31" s="971"/>
      <c r="J31" s="971"/>
      <c r="K31" s="705"/>
      <c r="L31" s="145"/>
      <c r="M31" s="148"/>
      <c r="N31" s="221"/>
      <c r="O31" s="221"/>
      <c r="P31" s="221"/>
    </row>
    <row r="32" spans="1:16" ht="14.25" customHeight="1" thickBot="1">
      <c r="A32" s="715" t="s">
        <v>995</v>
      </c>
      <c r="B32" s="982">
        <v>1300</v>
      </c>
      <c r="C32" s="984"/>
      <c r="D32" s="714">
        <v>608</v>
      </c>
      <c r="E32" s="714">
        <v>1108</v>
      </c>
      <c r="F32" s="982">
        <v>750</v>
      </c>
      <c r="G32" s="983"/>
      <c r="H32" s="981"/>
      <c r="I32" s="971"/>
      <c r="J32" s="971"/>
      <c r="K32" s="704"/>
      <c r="L32" s="145"/>
      <c r="M32" s="148"/>
      <c r="N32" s="221"/>
      <c r="O32" s="221"/>
      <c r="P32" s="221"/>
    </row>
    <row r="33" spans="1:16" ht="14.25" customHeight="1" thickBot="1">
      <c r="A33" s="712" t="s">
        <v>455</v>
      </c>
      <c r="B33" s="978">
        <v>2720</v>
      </c>
      <c r="C33" s="979"/>
      <c r="D33" s="978">
        <v>1350</v>
      </c>
      <c r="E33" s="979"/>
      <c r="F33" s="978">
        <v>1875</v>
      </c>
      <c r="G33" s="980"/>
      <c r="H33" s="981"/>
      <c r="I33" s="971"/>
      <c r="J33" s="971"/>
      <c r="K33" s="705"/>
      <c r="L33" s="145"/>
      <c r="M33" s="148"/>
      <c r="N33" s="221"/>
      <c r="O33" s="221"/>
      <c r="P33" s="221"/>
    </row>
    <row r="34" spans="1:16" ht="14.25" customHeight="1" thickBot="1">
      <c r="A34" s="715" t="s">
        <v>994</v>
      </c>
      <c r="B34" s="714" t="s">
        <v>991</v>
      </c>
      <c r="C34" s="714" t="s">
        <v>990</v>
      </c>
      <c r="D34" s="714" t="s">
        <v>993</v>
      </c>
      <c r="E34" s="714" t="s">
        <v>992</v>
      </c>
      <c r="F34" s="714" t="s">
        <v>991</v>
      </c>
      <c r="G34" s="713" t="s">
        <v>990</v>
      </c>
      <c r="H34" s="981"/>
      <c r="I34" s="971"/>
      <c r="J34" s="971"/>
      <c r="K34" s="145"/>
      <c r="L34" s="148"/>
      <c r="M34" s="148"/>
      <c r="N34" s="221"/>
      <c r="O34" s="221"/>
      <c r="P34" s="221"/>
    </row>
    <row r="35" spans="1:16" ht="12.75" customHeight="1" thickBot="1">
      <c r="A35" s="712" t="s">
        <v>989</v>
      </c>
      <c r="B35" s="978">
        <v>370</v>
      </c>
      <c r="C35" s="979"/>
      <c r="D35" s="711">
        <v>180</v>
      </c>
      <c r="E35" s="711">
        <v>240</v>
      </c>
      <c r="F35" s="978">
        <v>130</v>
      </c>
      <c r="G35" s="980"/>
      <c r="H35" s="981"/>
      <c r="I35" s="971"/>
      <c r="J35" s="971"/>
      <c r="K35" s="145"/>
      <c r="L35" s="221"/>
      <c r="M35" s="148"/>
      <c r="N35" s="221"/>
      <c r="O35" s="221"/>
      <c r="P35" s="221"/>
    </row>
    <row r="36" spans="1:16" ht="15.75" customHeight="1" thickBot="1">
      <c r="A36" s="710" t="s">
        <v>988</v>
      </c>
      <c r="B36" s="985" t="s">
        <v>987</v>
      </c>
      <c r="C36" s="986"/>
      <c r="D36" s="709" t="s">
        <v>986</v>
      </c>
      <c r="E36" s="709" t="s">
        <v>985</v>
      </c>
      <c r="F36" s="987" t="s">
        <v>984</v>
      </c>
      <c r="G36" s="988"/>
      <c r="H36" s="981"/>
      <c r="I36" s="971"/>
      <c r="J36" s="971"/>
      <c r="K36" s="145"/>
      <c r="L36" s="221"/>
      <c r="M36" s="148"/>
      <c r="N36" s="221"/>
      <c r="O36" s="221"/>
      <c r="P36" s="221"/>
    </row>
    <row r="37" spans="1:16" ht="14.25" customHeight="1" hidden="1" thickBot="1">
      <c r="A37" s="708" t="s">
        <v>267</v>
      </c>
      <c r="B37" s="707">
        <v>85600</v>
      </c>
      <c r="C37" s="706">
        <v>85600</v>
      </c>
      <c r="D37" s="706">
        <v>23900</v>
      </c>
      <c r="E37" s="706">
        <v>31430</v>
      </c>
      <c r="F37" s="706">
        <v>37430</v>
      </c>
      <c r="G37" s="706">
        <v>37430</v>
      </c>
      <c r="H37" s="981"/>
      <c r="I37" s="971"/>
      <c r="J37" s="971"/>
      <c r="K37" s="145"/>
      <c r="L37" s="221"/>
      <c r="M37" s="148"/>
      <c r="N37" s="221"/>
      <c r="O37" s="221"/>
      <c r="P37" s="221"/>
    </row>
    <row r="38" spans="1:16" ht="12.75" customHeight="1" thickBot="1">
      <c r="A38" s="708" t="s">
        <v>267</v>
      </c>
      <c r="B38" s="749">
        <f>B37*1.06</f>
        <v>90736</v>
      </c>
      <c r="C38" s="750">
        <f>C37*1.06</f>
        <v>90736</v>
      </c>
      <c r="D38" s="749">
        <f>D37*1.06</f>
        <v>25334</v>
      </c>
      <c r="E38" s="749">
        <f>E37*1.06</f>
        <v>33315.8</v>
      </c>
      <c r="F38" s="749">
        <f>F37*1.06</f>
        <v>39675.8</v>
      </c>
      <c r="G38" s="749">
        <f>G37*1.06</f>
        <v>39675.8</v>
      </c>
      <c r="H38" s="748"/>
      <c r="I38" s="748"/>
      <c r="J38" s="748"/>
      <c r="K38" s="145"/>
      <c r="L38" s="221"/>
      <c r="M38" s="148"/>
      <c r="N38" s="221"/>
      <c r="O38" s="221"/>
      <c r="P38" s="221"/>
    </row>
    <row r="39" spans="1:16" ht="12.75" customHeight="1">
      <c r="A39" s="748"/>
      <c r="B39" s="748"/>
      <c r="C39" s="748"/>
      <c r="D39" s="748"/>
      <c r="E39" s="748"/>
      <c r="F39" s="748"/>
      <c r="G39" s="748"/>
      <c r="H39" s="748"/>
      <c r="I39" s="748"/>
      <c r="J39" s="748"/>
      <c r="K39" s="145"/>
      <c r="L39" s="221"/>
      <c r="M39" s="148"/>
      <c r="N39" s="221"/>
      <c r="O39" s="221"/>
      <c r="P39" s="221"/>
    </row>
    <row r="40" spans="1:16" ht="12.75" customHeight="1">
      <c r="A40" s="748"/>
      <c r="B40" s="748"/>
      <c r="C40" s="748"/>
      <c r="D40" s="748"/>
      <c r="E40" s="748"/>
      <c r="F40" s="748"/>
      <c r="G40" s="748"/>
      <c r="H40" s="748"/>
      <c r="I40" s="748"/>
      <c r="J40" s="748"/>
      <c r="K40" s="145"/>
      <c r="L40" s="221"/>
      <c r="M40" s="148"/>
      <c r="N40" s="221"/>
      <c r="O40" s="221"/>
      <c r="P40" s="221"/>
    </row>
    <row r="41" spans="1:16" ht="12" customHeight="1">
      <c r="A41" s="748"/>
      <c r="B41" s="748"/>
      <c r="C41" s="748"/>
      <c r="D41" s="748"/>
      <c r="E41" s="748"/>
      <c r="F41" s="748"/>
      <c r="G41" s="748"/>
      <c r="H41" s="748"/>
      <c r="I41" s="748"/>
      <c r="J41" s="748"/>
      <c r="K41" s="145"/>
      <c r="L41" s="221"/>
      <c r="M41" s="148"/>
      <c r="N41" s="221"/>
      <c r="O41" s="221"/>
      <c r="P41" s="221"/>
    </row>
    <row r="42" spans="1:16" ht="12.75" customHeight="1">
      <c r="A42" s="748"/>
      <c r="B42" s="748"/>
      <c r="C42" s="748"/>
      <c r="D42" s="748"/>
      <c r="E42" s="748"/>
      <c r="F42" s="748"/>
      <c r="G42" s="748"/>
      <c r="H42" s="748"/>
      <c r="I42" s="748"/>
      <c r="J42" s="748"/>
      <c r="K42" s="145"/>
      <c r="L42" s="221"/>
      <c r="M42" s="307"/>
      <c r="N42" s="221"/>
      <c r="O42" s="221"/>
      <c r="P42" s="221"/>
    </row>
    <row r="43" spans="1:16" ht="13.5" customHeight="1">
      <c r="A43" s="748"/>
      <c r="B43" s="748"/>
      <c r="C43" s="748"/>
      <c r="D43" s="748"/>
      <c r="E43" s="748"/>
      <c r="F43" s="748"/>
      <c r="G43" s="748"/>
      <c r="H43" s="748"/>
      <c r="I43" s="748"/>
      <c r="J43" s="748"/>
      <c r="K43" s="145"/>
      <c r="L43" s="145"/>
      <c r="M43" s="307"/>
      <c r="N43" s="221"/>
      <c r="O43" s="221"/>
      <c r="P43" s="221"/>
    </row>
    <row r="44" spans="1:16" ht="12.75" customHeight="1">
      <c r="A44" s="748"/>
      <c r="B44" s="748"/>
      <c r="C44" s="748"/>
      <c r="D44" s="748"/>
      <c r="E44" s="748"/>
      <c r="F44" s="748"/>
      <c r="G44" s="748"/>
      <c r="H44" s="748"/>
      <c r="I44" s="748"/>
      <c r="J44" s="748"/>
      <c r="K44" s="145"/>
      <c r="L44" s="145"/>
      <c r="M44" s="148"/>
      <c r="N44" s="221"/>
      <c r="O44" s="221"/>
      <c r="P44" s="221"/>
    </row>
    <row r="45" spans="1:16" ht="12" customHeight="1">
      <c r="A45" s="748"/>
      <c r="B45" s="748"/>
      <c r="C45" s="748"/>
      <c r="D45" s="748"/>
      <c r="E45" s="748"/>
      <c r="F45" s="748"/>
      <c r="G45" s="748"/>
      <c r="H45" s="748"/>
      <c r="I45" s="748"/>
      <c r="J45" s="748"/>
      <c r="K45" s="145"/>
      <c r="L45" s="145"/>
      <c r="M45" s="148"/>
      <c r="N45" s="221"/>
      <c r="O45" s="221"/>
      <c r="P45" s="221"/>
    </row>
    <row r="46" spans="1:16" ht="12" customHeight="1">
      <c r="A46" s="748"/>
      <c r="B46" s="748"/>
      <c r="C46" s="748"/>
      <c r="D46" s="748"/>
      <c r="E46" s="748"/>
      <c r="F46" s="748"/>
      <c r="G46" s="748"/>
      <c r="H46" s="748"/>
      <c r="I46" s="748"/>
      <c r="J46" s="748"/>
      <c r="K46" s="145"/>
      <c r="L46" s="145"/>
      <c r="M46" s="148"/>
      <c r="N46" s="221"/>
      <c r="O46" s="221"/>
      <c r="P46" s="221"/>
    </row>
    <row r="47" spans="1:16" ht="14.25" customHeight="1">
      <c r="A47" s="748"/>
      <c r="B47" s="748"/>
      <c r="C47" s="748"/>
      <c r="D47" s="748"/>
      <c r="E47" s="748"/>
      <c r="F47" s="748"/>
      <c r="G47" s="748"/>
      <c r="H47" s="748"/>
      <c r="I47" s="748"/>
      <c r="J47" s="748"/>
      <c r="K47" s="145"/>
      <c r="L47" s="221"/>
      <c r="M47" s="148"/>
      <c r="N47" s="221"/>
      <c r="O47" s="221"/>
      <c r="P47" s="221"/>
    </row>
    <row r="48" spans="1:16" ht="13.5" customHeight="1">
      <c r="A48" s="748"/>
      <c r="B48" s="748"/>
      <c r="C48" s="748"/>
      <c r="D48" s="748"/>
      <c r="E48" s="748"/>
      <c r="F48" s="748"/>
      <c r="G48" s="748"/>
      <c r="H48" s="748"/>
      <c r="I48" s="748"/>
      <c r="J48" s="748"/>
      <c r="K48" s="145"/>
      <c r="L48" s="221"/>
      <c r="M48" s="148"/>
      <c r="N48" s="221"/>
      <c r="O48" s="221"/>
      <c r="P48" s="221"/>
    </row>
    <row r="49" spans="1:16" ht="12" customHeight="1">
      <c r="A49" s="748"/>
      <c r="B49" s="748"/>
      <c r="C49" s="748"/>
      <c r="D49" s="748"/>
      <c r="E49" s="748"/>
      <c r="F49" s="748"/>
      <c r="G49" s="748"/>
      <c r="H49" s="748"/>
      <c r="I49" s="748"/>
      <c r="J49" s="748"/>
      <c r="K49" s="145"/>
      <c r="L49" s="221"/>
      <c r="M49" s="148"/>
      <c r="N49" s="221"/>
      <c r="O49" s="221"/>
      <c r="P49" s="221"/>
    </row>
    <row r="50" spans="1:16" ht="12" customHeight="1">
      <c r="A50" s="748"/>
      <c r="B50" s="748"/>
      <c r="C50" s="748"/>
      <c r="D50" s="748"/>
      <c r="E50" s="748"/>
      <c r="F50" s="748"/>
      <c r="G50" s="748"/>
      <c r="H50" s="748"/>
      <c r="I50" s="748"/>
      <c r="J50" s="748"/>
      <c r="K50" s="145"/>
      <c r="L50" s="221"/>
      <c r="M50" s="148"/>
      <c r="N50" s="221"/>
      <c r="O50" s="221"/>
      <c r="P50" s="221"/>
    </row>
    <row r="51" spans="1:17" ht="15.75">
      <c r="A51" s="148"/>
      <c r="B51" s="221"/>
      <c r="C51" s="221"/>
      <c r="D51" s="221"/>
      <c r="E51" s="148"/>
      <c r="F51" s="303"/>
      <c r="G51" s="303"/>
      <c r="H51" s="792"/>
      <c r="I51" s="968"/>
      <c r="J51" s="145"/>
      <c r="K51" s="145"/>
      <c r="L51" s="145"/>
      <c r="M51" s="148"/>
      <c r="N51" s="221"/>
      <c r="O51" s="221"/>
      <c r="P51" s="221"/>
      <c r="Q51" s="306"/>
    </row>
    <row r="52" spans="1:16" ht="16.5" customHeight="1">
      <c r="A52" s="221"/>
      <c r="B52" s="221"/>
      <c r="C52" s="221"/>
      <c r="D52" s="221"/>
      <c r="E52" s="148"/>
      <c r="F52" s="221"/>
      <c r="G52" s="221"/>
      <c r="H52" s="792"/>
      <c r="I52" s="968"/>
      <c r="J52" s="145"/>
      <c r="K52" s="145"/>
      <c r="L52" s="221"/>
      <c r="M52" s="148"/>
      <c r="N52" s="221"/>
      <c r="O52" s="221"/>
      <c r="P52" s="221"/>
    </row>
    <row r="53" spans="1:16" ht="15.75">
      <c r="A53" s="883"/>
      <c r="B53" s="883"/>
      <c r="C53" s="883"/>
      <c r="D53" s="883"/>
      <c r="E53" s="883"/>
      <c r="F53" s="309"/>
      <c r="G53" s="309"/>
      <c r="H53" s="309"/>
      <c r="I53" s="309"/>
      <c r="J53" s="309"/>
      <c r="K53" s="309"/>
      <c r="L53" s="309"/>
      <c r="M53" s="309"/>
      <c r="N53" s="221"/>
      <c r="O53" s="221"/>
      <c r="P53" s="221"/>
    </row>
    <row r="54" spans="1:16" s="299" customFormat="1" ht="15.75">
      <c r="A54" s="308"/>
      <c r="B54" s="307"/>
      <c r="C54" s="148"/>
      <c r="D54" s="148"/>
      <c r="E54" s="148"/>
      <c r="F54" s="884"/>
      <c r="G54" s="876"/>
      <c r="H54" s="876"/>
      <c r="I54" s="880"/>
      <c r="J54" s="880"/>
      <c r="K54" s="880"/>
      <c r="L54" s="168"/>
      <c r="M54" s="168"/>
      <c r="N54" s="303"/>
      <c r="O54" s="303"/>
      <c r="P54" s="303"/>
    </row>
    <row r="55" spans="1:16" s="299" customFormat="1" ht="15.75">
      <c r="A55" s="306"/>
      <c r="B55" s="148"/>
      <c r="C55" s="306"/>
      <c r="D55" s="305"/>
      <c r="E55" s="304"/>
      <c r="F55" s="884"/>
      <c r="G55" s="785"/>
      <c r="H55" s="785"/>
      <c r="I55" s="785"/>
      <c r="J55" s="785"/>
      <c r="K55" s="785"/>
      <c r="L55" s="168"/>
      <c r="M55" s="168"/>
      <c r="N55" s="303"/>
      <c r="O55" s="303"/>
      <c r="P55" s="303"/>
    </row>
    <row r="56" spans="1:13" s="299" customFormat="1" ht="15.75">
      <c r="A56" s="200"/>
      <c r="B56" s="303"/>
      <c r="C56" s="200"/>
      <c r="D56" s="200"/>
      <c r="E56" s="302"/>
      <c r="F56" s="301"/>
      <c r="G56" s="879"/>
      <c r="H56" s="879"/>
      <c r="I56" s="879"/>
      <c r="J56" s="879"/>
      <c r="K56" s="879"/>
      <c r="L56" s="301"/>
      <c r="M56" s="168"/>
    </row>
    <row r="57" spans="1:13" s="299" customFormat="1" ht="15.75">
      <c r="A57" s="168"/>
      <c r="B57" s="200"/>
      <c r="C57" s="200"/>
      <c r="D57" s="200"/>
      <c r="E57" s="302"/>
      <c r="F57" s="301"/>
      <c r="G57" s="879"/>
      <c r="H57" s="879"/>
      <c r="I57" s="879"/>
      <c r="J57" s="879"/>
      <c r="K57" s="879"/>
      <c r="L57" s="301"/>
      <c r="M57" s="168"/>
    </row>
    <row r="58" spans="1:13" s="299" customFormat="1" ht="15.75">
      <c r="A58" s="200"/>
      <c r="B58" s="200"/>
      <c r="C58" s="200"/>
      <c r="D58" s="258"/>
      <c r="E58" s="302"/>
      <c r="F58" s="301"/>
      <c r="G58" s="879"/>
      <c r="H58" s="879"/>
      <c r="I58" s="879"/>
      <c r="J58" s="879"/>
      <c r="K58" s="879"/>
      <c r="L58" s="301"/>
      <c r="M58" s="168"/>
    </row>
    <row r="59" spans="1:13" s="299" customFormat="1" ht="15.75">
      <c r="A59" s="200"/>
      <c r="B59" s="200"/>
      <c r="C59" s="200"/>
      <c r="D59" s="258"/>
      <c r="E59" s="302"/>
      <c r="F59" s="301"/>
      <c r="G59" s="879"/>
      <c r="H59" s="879"/>
      <c r="I59" s="879"/>
      <c r="J59" s="879"/>
      <c r="K59" s="879"/>
      <c r="L59" s="301"/>
      <c r="M59" s="168"/>
    </row>
    <row r="60" spans="1:13" s="299" customFormat="1" ht="15.75">
      <c r="A60" s="200"/>
      <c r="B60" s="200"/>
      <c r="C60" s="200"/>
      <c r="D60" s="200"/>
      <c r="E60" s="302"/>
      <c r="F60" s="301"/>
      <c r="G60" s="879"/>
      <c r="H60" s="879"/>
      <c r="I60" s="879"/>
      <c r="J60" s="879"/>
      <c r="K60" s="879"/>
      <c r="L60" s="301"/>
      <c r="M60" s="168"/>
    </row>
    <row r="61" spans="1:13" s="299" customFormat="1" ht="15.75">
      <c r="A61" s="200"/>
      <c r="B61" s="200"/>
      <c r="C61" s="200"/>
      <c r="D61" s="258"/>
      <c r="E61" s="302"/>
      <c r="F61" s="301"/>
      <c r="G61" s="879"/>
      <c r="H61" s="879"/>
      <c r="I61" s="879"/>
      <c r="J61" s="879"/>
      <c r="K61" s="879"/>
      <c r="L61" s="301"/>
      <c r="M61" s="168"/>
    </row>
    <row r="62" spans="1:13" s="299" customFormat="1" ht="15.75">
      <c r="A62" s="200"/>
      <c r="B62" s="200"/>
      <c r="C62" s="200"/>
      <c r="D62" s="200"/>
      <c r="E62" s="302"/>
      <c r="F62" s="301"/>
      <c r="G62" s="879"/>
      <c r="H62" s="879"/>
      <c r="I62" s="879"/>
      <c r="J62" s="879"/>
      <c r="K62" s="879"/>
      <c r="L62" s="301"/>
      <c r="M62" s="300"/>
    </row>
    <row r="63" spans="1:13" s="299" customFormat="1" ht="15.75">
      <c r="A63" s="200"/>
      <c r="B63" s="200"/>
      <c r="C63" s="200"/>
      <c r="D63" s="200"/>
      <c r="E63" s="302"/>
      <c r="F63" s="301"/>
      <c r="G63" s="879"/>
      <c r="H63" s="879"/>
      <c r="I63" s="879"/>
      <c r="J63" s="879"/>
      <c r="K63" s="879"/>
      <c r="L63" s="301"/>
      <c r="M63" s="300"/>
    </row>
    <row r="64" s="299" customFormat="1" ht="7.5" customHeight="1">
      <c r="B64" s="200"/>
    </row>
    <row r="65" ht="12.75">
      <c r="B65" s="299"/>
    </row>
  </sheetData>
  <sheetProtection/>
  <mergeCells count="106">
    <mergeCell ref="B36:C36"/>
    <mergeCell ref="F36:G36"/>
    <mergeCell ref="B33:C33"/>
    <mergeCell ref="D33:E33"/>
    <mergeCell ref="F33:G33"/>
    <mergeCell ref="B35:C35"/>
    <mergeCell ref="D30:E30"/>
    <mergeCell ref="F30:G30"/>
    <mergeCell ref="B27:C27"/>
    <mergeCell ref="D27:E27"/>
    <mergeCell ref="F27:G27"/>
    <mergeCell ref="B28:C28"/>
    <mergeCell ref="D28:E28"/>
    <mergeCell ref="F35:G35"/>
    <mergeCell ref="B31:C31"/>
    <mergeCell ref="D31:E31"/>
    <mergeCell ref="F31:G31"/>
    <mergeCell ref="B32:C32"/>
    <mergeCell ref="F32:G32"/>
    <mergeCell ref="C15:E15"/>
    <mergeCell ref="C16:E16"/>
    <mergeCell ref="C17:E17"/>
    <mergeCell ref="F14:H14"/>
    <mergeCell ref="F15:H15"/>
    <mergeCell ref="I17:K17"/>
    <mergeCell ref="A21:A24"/>
    <mergeCell ref="B21:G21"/>
    <mergeCell ref="B22:C22"/>
    <mergeCell ref="D22:E22"/>
    <mergeCell ref="F22:G22"/>
    <mergeCell ref="C18:E18"/>
    <mergeCell ref="F18:H18"/>
    <mergeCell ref="I18:K18"/>
    <mergeCell ref="H21:J37"/>
    <mergeCell ref="F28:G28"/>
    <mergeCell ref="B25:C25"/>
    <mergeCell ref="F25:G25"/>
    <mergeCell ref="B26:C26"/>
    <mergeCell ref="D26:E26"/>
    <mergeCell ref="F26:G26"/>
    <mergeCell ref="B29:C29"/>
    <mergeCell ref="F29:G29"/>
    <mergeCell ref="B30:C30"/>
    <mergeCell ref="I5:J5"/>
    <mergeCell ref="I6:J6"/>
    <mergeCell ref="G5:H5"/>
    <mergeCell ref="G6:H6"/>
    <mergeCell ref="A10:M10"/>
    <mergeCell ref="F11:H11"/>
    <mergeCell ref="A8:B8"/>
    <mergeCell ref="E5:F5"/>
    <mergeCell ref="E6:F6"/>
    <mergeCell ref="A5:B5"/>
    <mergeCell ref="C5:D5"/>
    <mergeCell ref="C6:D6"/>
    <mergeCell ref="A6:B6"/>
    <mergeCell ref="C11:E11"/>
    <mergeCell ref="I11:K11"/>
    <mergeCell ref="A17:B17"/>
    <mergeCell ref="A11:B11"/>
    <mergeCell ref="A18:B18"/>
    <mergeCell ref="I60:K60"/>
    <mergeCell ref="I58:K58"/>
    <mergeCell ref="I57:K57"/>
    <mergeCell ref="G58:H58"/>
    <mergeCell ref="I59:K59"/>
    <mergeCell ref="G59:H59"/>
    <mergeCell ref="G60:H60"/>
    <mergeCell ref="C12:E12"/>
    <mergeCell ref="C13:E13"/>
    <mergeCell ref="A12:B12"/>
    <mergeCell ref="A13:B13"/>
    <mergeCell ref="F12:H12"/>
    <mergeCell ref="I12:K12"/>
    <mergeCell ref="F13:H13"/>
    <mergeCell ref="I13:K13"/>
    <mergeCell ref="I16:K16"/>
    <mergeCell ref="F16:H16"/>
    <mergeCell ref="I14:K14"/>
    <mergeCell ref="I15:K15"/>
    <mergeCell ref="F17:H17"/>
    <mergeCell ref="C14:E14"/>
    <mergeCell ref="A4:G4"/>
    <mergeCell ref="A3:G3"/>
    <mergeCell ref="A2:G2"/>
    <mergeCell ref="A1:G1"/>
    <mergeCell ref="G63:H63"/>
    <mergeCell ref="G62:H62"/>
    <mergeCell ref="I61:K61"/>
    <mergeCell ref="I63:K63"/>
    <mergeCell ref="G61:H61"/>
    <mergeCell ref="I55:K55"/>
    <mergeCell ref="G57:H57"/>
    <mergeCell ref="G56:H56"/>
    <mergeCell ref="I56:K56"/>
    <mergeCell ref="G55:H55"/>
    <mergeCell ref="A53:E53"/>
    <mergeCell ref="H51:I51"/>
    <mergeCell ref="H52:I52"/>
    <mergeCell ref="I62:K62"/>
    <mergeCell ref="F54:F55"/>
    <mergeCell ref="G54:H54"/>
    <mergeCell ref="I54:K54"/>
    <mergeCell ref="A14:B14"/>
    <mergeCell ref="A15:B15"/>
    <mergeCell ref="A16:B16"/>
  </mergeCells>
  <printOptions/>
  <pageMargins left="0.6692913385826772" right="0.5511811023622047" top="0.15748031496062992" bottom="0.1968503937007874" header="0.15748031496062992" footer="0.23"/>
  <pageSetup horizontalDpi="200" verticalDpi="200" orientation="landscape" paperSize="9" scale="68" r:id="rId1"/>
  <headerFooter alignWithMargins="0">
    <oddFooter>&amp;L*-цены приведены с НДС&amp;R2 из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SheetLayoutView="100" zoomScalePageLayoutView="0" workbookViewId="0" topLeftCell="A1">
      <selection activeCell="E12" sqref="E12"/>
    </sheetView>
  </sheetViews>
  <sheetFormatPr defaultColWidth="8.8515625" defaultRowHeight="12.75"/>
  <cols>
    <col min="1" max="1" width="25.57421875" style="4" customWidth="1"/>
    <col min="2" max="2" width="18.57421875" style="4" customWidth="1"/>
    <col min="3" max="3" width="16.57421875" style="4" customWidth="1"/>
    <col min="4" max="4" width="16.140625" style="4" customWidth="1"/>
    <col min="5" max="5" width="13.140625" style="4" customWidth="1"/>
    <col min="6" max="6" width="12.28125" style="4" customWidth="1"/>
    <col min="7" max="7" width="9.421875" style="4" customWidth="1"/>
    <col min="8" max="8" width="10.140625" style="4" customWidth="1"/>
    <col min="9" max="9" width="12.8515625" style="4" customWidth="1"/>
    <col min="10" max="10" width="11.57421875" style="4" customWidth="1"/>
    <col min="11" max="11" width="14.421875" style="4" hidden="1" customWidth="1"/>
    <col min="12" max="12" width="14.28125" style="4" customWidth="1"/>
    <col min="13" max="13" width="10.28125" style="4" customWidth="1"/>
    <col min="14" max="16384" width="8.8515625" style="4" customWidth="1"/>
  </cols>
  <sheetData>
    <row r="1" spans="1:19" ht="21" customHeight="1">
      <c r="A1" s="989" t="s">
        <v>981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53"/>
      <c r="N1" s="53"/>
      <c r="O1" s="53"/>
      <c r="P1" s="53"/>
      <c r="Q1" s="53"/>
      <c r="R1" s="53"/>
      <c r="S1" s="53"/>
    </row>
    <row r="2" spans="1:19" ht="14.25" customHeight="1">
      <c r="A2" s="990" t="s">
        <v>22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"/>
      <c r="N2" s="9"/>
      <c r="O2" s="9"/>
      <c r="P2" s="9"/>
      <c r="Q2" s="9"/>
      <c r="R2" s="9"/>
      <c r="S2" s="9"/>
    </row>
    <row r="3" spans="1:19" ht="14.25" customHeight="1" thickBot="1">
      <c r="A3" s="991" t="s">
        <v>983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58"/>
      <c r="N3" s="58"/>
      <c r="O3" s="58"/>
      <c r="P3" s="58"/>
      <c r="Q3" s="58"/>
      <c r="R3" s="58"/>
      <c r="S3" s="58"/>
    </row>
    <row r="4" spans="1:13" ht="17.25" customHeight="1" thickBot="1">
      <c r="A4" s="992" t="s">
        <v>517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12"/>
    </row>
    <row r="5" spans="1:16" ht="48" customHeight="1" thickBot="1">
      <c r="A5" s="993" t="s">
        <v>516</v>
      </c>
      <c r="B5" s="993" t="s">
        <v>515</v>
      </c>
      <c r="C5" s="993" t="s">
        <v>467</v>
      </c>
      <c r="D5" s="993" t="s">
        <v>466</v>
      </c>
      <c r="E5" s="993" t="s">
        <v>514</v>
      </c>
      <c r="F5" s="993" t="s">
        <v>513</v>
      </c>
      <c r="G5" s="997" t="s">
        <v>512</v>
      </c>
      <c r="H5" s="998"/>
      <c r="I5" s="997" t="s">
        <v>511</v>
      </c>
      <c r="J5" s="999"/>
      <c r="K5" s="745" t="s">
        <v>454</v>
      </c>
      <c r="L5" s="746" t="s">
        <v>454</v>
      </c>
      <c r="M5" s="16"/>
      <c r="N5" s="5"/>
      <c r="O5" s="5"/>
      <c r="P5" s="5"/>
    </row>
    <row r="6" spans="1:16" ht="15.75" customHeight="1" thickBot="1">
      <c r="A6" s="994"/>
      <c r="B6" s="994"/>
      <c r="C6" s="994"/>
      <c r="D6" s="994"/>
      <c r="E6" s="994"/>
      <c r="F6" s="994"/>
      <c r="G6" s="44" t="s">
        <v>455</v>
      </c>
      <c r="H6" s="44" t="s">
        <v>510</v>
      </c>
      <c r="I6" s="44" t="s">
        <v>472</v>
      </c>
      <c r="J6" s="43" t="s">
        <v>509</v>
      </c>
      <c r="K6" s="47"/>
      <c r="L6" s="747"/>
      <c r="M6" s="16"/>
      <c r="N6" s="5"/>
      <c r="O6" s="5"/>
      <c r="P6" s="5"/>
    </row>
    <row r="7" spans="1:16" ht="17.25" customHeight="1" thickBot="1">
      <c r="A7" s="44" t="s">
        <v>508</v>
      </c>
      <c r="B7" s="44" t="s">
        <v>507</v>
      </c>
      <c r="C7" s="44">
        <v>3</v>
      </c>
      <c r="D7" s="44" t="s">
        <v>457</v>
      </c>
      <c r="E7" s="44">
        <v>40</v>
      </c>
      <c r="F7" s="44">
        <v>469</v>
      </c>
      <c r="G7" s="44">
        <v>2420</v>
      </c>
      <c r="H7" s="44">
        <v>700</v>
      </c>
      <c r="I7" s="44">
        <v>1000</v>
      </c>
      <c r="J7" s="43">
        <v>0.8</v>
      </c>
      <c r="K7" s="686">
        <f>'[1]Фильтра'!K7*1.03</f>
        <v>91728.30188679244</v>
      </c>
      <c r="L7" s="739">
        <f>K7*1.05</f>
        <v>96314.71698113206</v>
      </c>
      <c r="M7" s="6"/>
      <c r="N7" s="5"/>
      <c r="O7" s="5"/>
      <c r="P7" s="5"/>
    </row>
    <row r="8" spans="1:16" ht="28.5" customHeight="1" thickBot="1">
      <c r="A8" s="39" t="s">
        <v>506</v>
      </c>
      <c r="B8" s="39" t="s">
        <v>505</v>
      </c>
      <c r="C8" s="39">
        <v>12</v>
      </c>
      <c r="D8" s="39" t="s">
        <v>457</v>
      </c>
      <c r="E8" s="39">
        <v>40</v>
      </c>
      <c r="F8" s="39">
        <v>667</v>
      </c>
      <c r="G8" s="39">
        <v>2675</v>
      </c>
      <c r="H8" s="39">
        <v>1000</v>
      </c>
      <c r="I8" s="39">
        <v>1000</v>
      </c>
      <c r="J8" s="38">
        <v>0.78</v>
      </c>
      <c r="K8" s="688">
        <f>'[1]Фильтра'!K8*1.03</f>
        <v>93108.11320754717</v>
      </c>
      <c r="L8" s="739">
        <f aca="true" t="shared" si="0" ref="L8:L25">K8*1.05</f>
        <v>97763.51886792453</v>
      </c>
      <c r="M8" s="6"/>
      <c r="N8" s="5"/>
      <c r="O8" s="5"/>
      <c r="P8" s="5"/>
    </row>
    <row r="9" spans="1:16" ht="14.25" customHeight="1" thickBot="1">
      <c r="A9" s="44" t="s">
        <v>504</v>
      </c>
      <c r="B9" s="44" t="s">
        <v>503</v>
      </c>
      <c r="C9" s="44">
        <v>16</v>
      </c>
      <c r="D9" s="44" t="s">
        <v>457</v>
      </c>
      <c r="E9" s="44">
        <v>40</v>
      </c>
      <c r="F9" s="44">
        <v>1001</v>
      </c>
      <c r="G9" s="44">
        <v>2475</v>
      </c>
      <c r="H9" s="44">
        <v>1400</v>
      </c>
      <c r="I9" s="44">
        <v>1000</v>
      </c>
      <c r="J9" s="43">
        <v>1.53</v>
      </c>
      <c r="K9" s="688">
        <f>'[1]Фильтра'!K9*1.03</f>
        <v>156278.2075471698</v>
      </c>
      <c r="L9" s="739">
        <f t="shared" si="0"/>
        <v>164092.11792452828</v>
      </c>
      <c r="M9" s="6"/>
      <c r="N9" s="5"/>
      <c r="O9" s="5"/>
      <c r="P9" s="5"/>
    </row>
    <row r="10" spans="1:16" ht="15.75" customHeight="1" thickBot="1">
      <c r="A10" s="39" t="s">
        <v>502</v>
      </c>
      <c r="B10" s="39" t="s">
        <v>501</v>
      </c>
      <c r="C10" s="39">
        <v>30</v>
      </c>
      <c r="D10" s="39" t="s">
        <v>457</v>
      </c>
      <c r="E10" s="39">
        <v>40</v>
      </c>
      <c r="F10" s="39">
        <v>1740</v>
      </c>
      <c r="G10" s="39">
        <v>3100</v>
      </c>
      <c r="H10" s="39">
        <v>2000</v>
      </c>
      <c r="I10" s="39">
        <v>1000</v>
      </c>
      <c r="J10" s="38">
        <v>4.3</v>
      </c>
      <c r="K10" s="688">
        <f>'[1]Фильтра'!K10*1.03</f>
        <v>295367.0754716981</v>
      </c>
      <c r="L10" s="739">
        <f t="shared" si="0"/>
        <v>310135.429245283</v>
      </c>
      <c r="M10" s="6"/>
      <c r="N10" s="5"/>
      <c r="O10" s="5"/>
      <c r="P10" s="5"/>
    </row>
    <row r="11" spans="1:16" ht="22.5" customHeight="1" thickBot="1">
      <c r="A11" s="44" t="s">
        <v>500</v>
      </c>
      <c r="B11" s="44" t="s">
        <v>499</v>
      </c>
      <c r="C11" s="44">
        <v>12</v>
      </c>
      <c r="D11" s="44" t="s">
        <v>457</v>
      </c>
      <c r="E11" s="44">
        <v>40</v>
      </c>
      <c r="F11" s="44">
        <v>580</v>
      </c>
      <c r="G11" s="44">
        <v>3595</v>
      </c>
      <c r="H11" s="44">
        <v>700</v>
      </c>
      <c r="I11" s="44">
        <v>2000</v>
      </c>
      <c r="J11" s="43">
        <v>0.77</v>
      </c>
      <c r="K11" s="688">
        <f>'[1]Фильтра'!K11*1.03</f>
        <v>53550.28301886792</v>
      </c>
      <c r="L11" s="739">
        <f t="shared" si="0"/>
        <v>56227.79716981132</v>
      </c>
      <c r="M11" s="6"/>
      <c r="N11" s="5"/>
      <c r="O11" s="5"/>
      <c r="P11" s="5"/>
    </row>
    <row r="12" spans="1:16" ht="30" customHeight="1" thickBot="1">
      <c r="A12" s="39" t="s">
        <v>498</v>
      </c>
      <c r="B12" s="39" t="s">
        <v>497</v>
      </c>
      <c r="C12" s="39">
        <v>24</v>
      </c>
      <c r="D12" s="39" t="s">
        <v>457</v>
      </c>
      <c r="E12" s="39">
        <v>40</v>
      </c>
      <c r="F12" s="39">
        <v>805</v>
      </c>
      <c r="G12" s="39">
        <v>3750</v>
      </c>
      <c r="H12" s="39">
        <v>1000</v>
      </c>
      <c r="I12" s="39">
        <v>2000</v>
      </c>
      <c r="J12" s="38">
        <v>1.57</v>
      </c>
      <c r="K12" s="688">
        <f>'[1]Фильтра'!K12*1.03</f>
        <v>87481.98113207547</v>
      </c>
      <c r="L12" s="739">
        <f t="shared" si="0"/>
        <v>91856.08018867925</v>
      </c>
      <c r="M12" s="6"/>
      <c r="N12" s="5"/>
      <c r="O12" s="5"/>
      <c r="P12" s="5"/>
    </row>
    <row r="13" spans="1:16" ht="15.75" customHeight="1" thickBot="1">
      <c r="A13" s="44" t="s">
        <v>496</v>
      </c>
      <c r="B13" s="44" t="s">
        <v>495</v>
      </c>
      <c r="C13" s="44">
        <v>48</v>
      </c>
      <c r="D13" s="44" t="s">
        <v>457</v>
      </c>
      <c r="E13" s="44">
        <v>40</v>
      </c>
      <c r="F13" s="44">
        <v>739</v>
      </c>
      <c r="G13" s="44">
        <v>3035</v>
      </c>
      <c r="H13" s="44">
        <v>1000</v>
      </c>
      <c r="I13" s="44">
        <v>1500</v>
      </c>
      <c r="J13" s="43">
        <v>1.17</v>
      </c>
      <c r="K13" s="688">
        <f>'[1]Фильтра'!K13*1.03</f>
        <v>95858.01886792452</v>
      </c>
      <c r="L13" s="739">
        <f t="shared" si="0"/>
        <v>100650.91981132075</v>
      </c>
      <c r="M13" s="6"/>
      <c r="N13" s="5"/>
      <c r="O13" s="5"/>
      <c r="P13" s="5"/>
    </row>
    <row r="14" spans="1:16" ht="15.75" customHeight="1" thickBot="1">
      <c r="A14" s="39" t="s">
        <v>544</v>
      </c>
      <c r="B14" s="39" t="s">
        <v>494</v>
      </c>
      <c r="C14" s="39">
        <v>24</v>
      </c>
      <c r="D14" s="39" t="s">
        <v>457</v>
      </c>
      <c r="E14" s="39">
        <v>40</v>
      </c>
      <c r="F14" s="39">
        <v>899</v>
      </c>
      <c r="G14" s="39">
        <v>3640</v>
      </c>
      <c r="H14" s="39">
        <v>1000</v>
      </c>
      <c r="I14" s="39">
        <v>2000</v>
      </c>
      <c r="J14" s="38">
        <v>1.57</v>
      </c>
      <c r="K14" s="688">
        <f>'[1]Фильтра'!K14*1.03</f>
        <v>16625.75471698113</v>
      </c>
      <c r="L14" s="739">
        <f t="shared" si="0"/>
        <v>17457.04245283019</v>
      </c>
      <c r="M14" s="6"/>
      <c r="N14" s="5"/>
      <c r="O14" s="5"/>
      <c r="P14" s="5"/>
    </row>
    <row r="15" spans="1:16" ht="15.75" customHeight="1" thickBot="1">
      <c r="A15" s="44" t="s">
        <v>545</v>
      </c>
      <c r="B15" s="44" t="s">
        <v>493</v>
      </c>
      <c r="C15" s="44">
        <v>48</v>
      </c>
      <c r="D15" s="44" t="s">
        <v>457</v>
      </c>
      <c r="E15" s="44">
        <v>40</v>
      </c>
      <c r="F15" s="44">
        <v>831</v>
      </c>
      <c r="G15" s="44">
        <v>2968</v>
      </c>
      <c r="H15" s="44">
        <v>1000</v>
      </c>
      <c r="I15" s="44">
        <v>1500</v>
      </c>
      <c r="J15" s="43">
        <v>1.17</v>
      </c>
      <c r="K15" s="688">
        <f>'[1]Фильтра'!K15*1.03</f>
        <v>185633.2075471698</v>
      </c>
      <c r="L15" s="739">
        <f t="shared" si="0"/>
        <v>194914.86792452828</v>
      </c>
      <c r="M15" s="6"/>
      <c r="N15" s="5"/>
      <c r="O15" s="5"/>
      <c r="P15" s="5"/>
    </row>
    <row r="16" spans="1:16" ht="15" customHeight="1" thickBot="1">
      <c r="A16" s="39" t="s">
        <v>492</v>
      </c>
      <c r="B16" s="39" t="s">
        <v>491</v>
      </c>
      <c r="C16" s="39">
        <v>46</v>
      </c>
      <c r="D16" s="39" t="s">
        <v>457</v>
      </c>
      <c r="E16" s="39">
        <v>40</v>
      </c>
      <c r="F16" s="39">
        <v>1140</v>
      </c>
      <c r="G16" s="39">
        <v>3635</v>
      </c>
      <c r="H16" s="39">
        <v>1400</v>
      </c>
      <c r="I16" s="39">
        <v>2000</v>
      </c>
      <c r="J16" s="38">
        <v>3.07</v>
      </c>
      <c r="K16" s="688">
        <f>'[1]Фильтра'!K16*1.03</f>
        <v>419890.18867924524</v>
      </c>
      <c r="L16" s="739">
        <f t="shared" si="0"/>
        <v>440884.69811320753</v>
      </c>
      <c r="M16" s="6"/>
      <c r="N16" s="5"/>
      <c r="O16" s="5"/>
      <c r="P16" s="5"/>
    </row>
    <row r="17" spans="1:16" ht="14.25" customHeight="1" thickBot="1">
      <c r="A17" s="44" t="s">
        <v>490</v>
      </c>
      <c r="B17" s="44" t="s">
        <v>489</v>
      </c>
      <c r="C17" s="44">
        <v>92</v>
      </c>
      <c r="D17" s="44" t="s">
        <v>457</v>
      </c>
      <c r="E17" s="44">
        <v>40</v>
      </c>
      <c r="F17" s="44">
        <v>1104</v>
      </c>
      <c r="G17" s="44">
        <v>2915</v>
      </c>
      <c r="H17" s="44">
        <v>1400</v>
      </c>
      <c r="I17" s="44">
        <v>1500</v>
      </c>
      <c r="J17" s="43">
        <v>2.3</v>
      </c>
      <c r="K17" s="688">
        <f>'[1]Фильтра'!K17*1.03</f>
        <v>442705.6603773585</v>
      </c>
      <c r="L17" s="739">
        <f t="shared" si="0"/>
        <v>464840.94339622644</v>
      </c>
      <c r="M17" s="6"/>
      <c r="N17" s="5"/>
      <c r="O17" s="5"/>
      <c r="P17" s="5"/>
    </row>
    <row r="18" spans="1:16" ht="15.75" customHeight="1" thickBot="1">
      <c r="A18" s="39" t="s">
        <v>546</v>
      </c>
      <c r="B18" s="39" t="s">
        <v>488</v>
      </c>
      <c r="C18" s="39">
        <v>46</v>
      </c>
      <c r="D18" s="39" t="s">
        <v>457</v>
      </c>
      <c r="E18" s="39">
        <v>40</v>
      </c>
      <c r="F18" s="39">
        <v>1464</v>
      </c>
      <c r="G18" s="39">
        <v>3665</v>
      </c>
      <c r="H18" s="39">
        <v>1400</v>
      </c>
      <c r="I18" s="39">
        <v>2000</v>
      </c>
      <c r="J18" s="38">
        <v>3.07</v>
      </c>
      <c r="K18" s="688">
        <f>'[1]Фильтра'!K18*1.03</f>
        <v>123600</v>
      </c>
      <c r="L18" s="739">
        <f t="shared" si="0"/>
        <v>129780</v>
      </c>
      <c r="M18" s="6"/>
      <c r="N18" s="5"/>
      <c r="O18" s="5"/>
      <c r="P18" s="5"/>
    </row>
    <row r="19" spans="1:16" ht="15" customHeight="1" thickBot="1">
      <c r="A19" s="44" t="s">
        <v>547</v>
      </c>
      <c r="B19" s="44" t="s">
        <v>487</v>
      </c>
      <c r="C19" s="44">
        <v>92</v>
      </c>
      <c r="D19" s="44" t="s">
        <v>457</v>
      </c>
      <c r="E19" s="44">
        <v>40</v>
      </c>
      <c r="F19" s="44">
        <v>1437</v>
      </c>
      <c r="G19" s="44">
        <v>2945</v>
      </c>
      <c r="H19" s="44">
        <v>1400</v>
      </c>
      <c r="I19" s="44">
        <v>1500</v>
      </c>
      <c r="J19" s="43">
        <v>2.3</v>
      </c>
      <c r="K19" s="687">
        <f>'[1]Фильтра'!K19*1.03</f>
        <v>130946.03773584905</v>
      </c>
      <c r="L19" s="739">
        <f t="shared" si="0"/>
        <v>137493.3396226415</v>
      </c>
      <c r="M19" s="6"/>
      <c r="N19" s="5"/>
      <c r="O19" s="5"/>
      <c r="P19" s="5"/>
    </row>
    <row r="20" spans="1:16" ht="15" customHeight="1" thickBot="1">
      <c r="A20" s="39" t="s">
        <v>486</v>
      </c>
      <c r="B20" s="39" t="s">
        <v>485</v>
      </c>
      <c r="C20" s="39">
        <v>80</v>
      </c>
      <c r="D20" s="39" t="s">
        <v>457</v>
      </c>
      <c r="E20" s="39">
        <v>40</v>
      </c>
      <c r="F20" s="39">
        <v>2645</v>
      </c>
      <c r="G20" s="39">
        <v>5180</v>
      </c>
      <c r="H20" s="39">
        <v>2000</v>
      </c>
      <c r="I20" s="39">
        <v>1900</v>
      </c>
      <c r="J20" s="38">
        <v>6</v>
      </c>
      <c r="K20" s="688">
        <f>'[1]Фильтра'!K20*1.03</f>
        <v>203182.0754716981</v>
      </c>
      <c r="L20" s="739">
        <f t="shared" si="0"/>
        <v>213341.179245283</v>
      </c>
      <c r="M20" s="6"/>
      <c r="N20" s="5"/>
      <c r="O20" s="5"/>
      <c r="P20" s="5"/>
    </row>
    <row r="21" spans="1:16" ht="14.25" customHeight="1" thickBot="1">
      <c r="A21" s="44" t="s">
        <v>484</v>
      </c>
      <c r="B21" s="44" t="s">
        <v>483</v>
      </c>
      <c r="C21" s="44">
        <v>150</v>
      </c>
      <c r="D21" s="44" t="s">
        <v>457</v>
      </c>
      <c r="E21" s="44">
        <v>40</v>
      </c>
      <c r="F21" s="44">
        <v>2147</v>
      </c>
      <c r="G21" s="44">
        <v>4030</v>
      </c>
      <c r="H21" s="44">
        <v>2000</v>
      </c>
      <c r="I21" s="44">
        <v>1100</v>
      </c>
      <c r="J21" s="43">
        <v>3.45</v>
      </c>
      <c r="K21" s="688">
        <f>'[1]Фильтра'!K21*1.03</f>
        <v>234363.8679245283</v>
      </c>
      <c r="L21" s="739">
        <f t="shared" si="0"/>
        <v>246082.06132075473</v>
      </c>
      <c r="M21" s="6"/>
      <c r="N21" s="5"/>
      <c r="O21" s="5"/>
      <c r="P21" s="5"/>
    </row>
    <row r="22" spans="1:16" ht="14.25" customHeight="1" thickBot="1">
      <c r="A22" s="39" t="s">
        <v>482</v>
      </c>
      <c r="B22" s="39" t="s">
        <v>481</v>
      </c>
      <c r="C22" s="39">
        <v>3</v>
      </c>
      <c r="D22" s="39" t="s">
        <v>457</v>
      </c>
      <c r="E22" s="39">
        <v>40</v>
      </c>
      <c r="F22" s="39">
        <v>430</v>
      </c>
      <c r="G22" s="39">
        <v>3025</v>
      </c>
      <c r="H22" s="39">
        <v>500</v>
      </c>
      <c r="I22" s="39">
        <v>1965</v>
      </c>
      <c r="J22" s="38">
        <v>0.39</v>
      </c>
      <c r="K22" s="688">
        <f>'[1]Фильтра'!K22*1.03</f>
        <v>47127.35849056603</v>
      </c>
      <c r="L22" s="739">
        <f t="shared" si="0"/>
        <v>49483.72641509434</v>
      </c>
      <c r="M22" s="1"/>
      <c r="N22" s="5"/>
      <c r="O22" s="5"/>
      <c r="P22" s="5"/>
    </row>
    <row r="23" spans="1:16" ht="13.5" customHeight="1" thickBot="1">
      <c r="A23" s="44" t="s">
        <v>480</v>
      </c>
      <c r="B23" s="44" t="s">
        <v>479</v>
      </c>
      <c r="C23" s="44">
        <v>6</v>
      </c>
      <c r="D23" s="44" t="s">
        <v>457</v>
      </c>
      <c r="E23" s="44">
        <v>40</v>
      </c>
      <c r="F23" s="44">
        <v>470</v>
      </c>
      <c r="G23" s="44">
        <v>2600</v>
      </c>
      <c r="H23" s="44">
        <v>700</v>
      </c>
      <c r="I23" s="44">
        <v>1800</v>
      </c>
      <c r="J23" s="43">
        <v>0.7</v>
      </c>
      <c r="K23" s="688">
        <f>'[1]Фильтра'!K23*1.03</f>
        <v>67882.83018867925</v>
      </c>
      <c r="L23" s="739">
        <f t="shared" si="0"/>
        <v>71276.97169811321</v>
      </c>
      <c r="M23" s="9"/>
      <c r="N23" s="5"/>
      <c r="O23" s="5"/>
      <c r="P23" s="5"/>
    </row>
    <row r="24" spans="1:16" ht="13.5" customHeight="1" thickBot="1">
      <c r="A24" s="39" t="s">
        <v>478</v>
      </c>
      <c r="B24" s="39" t="s">
        <v>477</v>
      </c>
      <c r="C24" s="39">
        <v>24</v>
      </c>
      <c r="D24" s="39" t="s">
        <v>457</v>
      </c>
      <c r="E24" s="39">
        <v>40</v>
      </c>
      <c r="F24" s="39">
        <v>1030</v>
      </c>
      <c r="G24" s="39">
        <v>3700</v>
      </c>
      <c r="H24" s="39">
        <v>1000</v>
      </c>
      <c r="I24" s="39">
        <v>2100</v>
      </c>
      <c r="J24" s="38">
        <v>1.65</v>
      </c>
      <c r="K24" s="688">
        <f>'[1]Фильтра'!K24*1.03</f>
        <v>88171.88679245283</v>
      </c>
      <c r="L24" s="739">
        <f t="shared" si="0"/>
        <v>92580.48113207548</v>
      </c>
      <c r="M24" s="6"/>
      <c r="N24" s="5"/>
      <c r="O24" s="5"/>
      <c r="P24" s="5"/>
    </row>
    <row r="25" spans="1:16" ht="15" customHeight="1" thickBot="1">
      <c r="A25" s="44" t="s">
        <v>476</v>
      </c>
      <c r="B25" s="44" t="s">
        <v>475</v>
      </c>
      <c r="C25" s="44">
        <v>46</v>
      </c>
      <c r="D25" s="44" t="s">
        <v>457</v>
      </c>
      <c r="E25" s="44">
        <v>40</v>
      </c>
      <c r="F25" s="44">
        <v>1735</v>
      </c>
      <c r="G25" s="44">
        <v>3920</v>
      </c>
      <c r="H25" s="44">
        <v>1400</v>
      </c>
      <c r="I25" s="44">
        <v>2070</v>
      </c>
      <c r="J25" s="43">
        <v>3.2</v>
      </c>
      <c r="K25" s="688">
        <f>'[1]Фильтра'!K25*1.035</f>
        <v>142410.14150943395</v>
      </c>
      <c r="L25" s="739">
        <f t="shared" si="0"/>
        <v>149530.64858490566</v>
      </c>
      <c r="M25" s="6"/>
      <c r="N25" s="5"/>
      <c r="O25" s="5"/>
      <c r="P25" s="5"/>
    </row>
    <row r="26" spans="1:16" ht="14.25" customHeight="1">
      <c r="A26" s="1000"/>
      <c r="B26" s="1000"/>
      <c r="C26" s="1000"/>
      <c r="D26" s="1000"/>
      <c r="E26" s="995"/>
      <c r="F26" s="995"/>
      <c r="G26" s="995"/>
      <c r="H26" s="995"/>
      <c r="I26" s="995"/>
      <c r="J26" s="55"/>
      <c r="K26" s="26"/>
      <c r="L26" s="7"/>
      <c r="M26" s="6"/>
      <c r="N26" s="5"/>
      <c r="O26" s="5"/>
      <c r="P26" s="5"/>
    </row>
    <row r="27" spans="1:16" ht="12.75" customHeight="1">
      <c r="A27" s="1000"/>
      <c r="B27" s="1000"/>
      <c r="C27" s="1000"/>
      <c r="D27" s="1000"/>
      <c r="E27" s="995"/>
      <c r="F27" s="995"/>
      <c r="G27" s="995"/>
      <c r="H27" s="995"/>
      <c r="I27" s="995"/>
      <c r="J27" s="54"/>
      <c r="K27" s="27"/>
      <c r="L27" s="7"/>
      <c r="M27" s="15"/>
      <c r="N27" s="5"/>
      <c r="O27" s="5"/>
      <c r="P27" s="5"/>
    </row>
    <row r="28" spans="1:16" ht="14.25" customHeight="1">
      <c r="A28" s="1001"/>
      <c r="B28" s="1001"/>
      <c r="C28" s="1001"/>
      <c r="D28" s="1001"/>
      <c r="E28" s="996"/>
      <c r="F28" s="996"/>
      <c r="G28" s="996"/>
      <c r="H28" s="996"/>
      <c r="I28" s="996"/>
      <c r="J28" s="5"/>
      <c r="K28" s="7"/>
      <c r="L28" s="7"/>
      <c r="M28" s="6"/>
      <c r="N28" s="5"/>
      <c r="O28" s="5"/>
      <c r="P28" s="5"/>
    </row>
    <row r="29" spans="1:18" ht="16.5" customHeight="1">
      <c r="A29" s="1002"/>
      <c r="B29" s="1002"/>
      <c r="C29" s="1002"/>
      <c r="D29" s="1002"/>
      <c r="E29" s="995"/>
      <c r="F29" s="995"/>
      <c r="G29" s="995"/>
      <c r="H29" s="995"/>
      <c r="I29" s="995"/>
      <c r="J29" s="2"/>
      <c r="K29" s="7"/>
      <c r="L29" s="2"/>
      <c r="M29" s="6"/>
      <c r="N29" s="5"/>
      <c r="O29" s="5"/>
      <c r="P29" s="5"/>
      <c r="R29" s="17"/>
    </row>
    <row r="30" spans="1:18" ht="12.75" customHeight="1">
      <c r="A30" s="55"/>
      <c r="B30" s="55"/>
      <c r="C30" s="32"/>
      <c r="D30" s="34"/>
      <c r="E30" s="6"/>
      <c r="F30" s="5"/>
      <c r="G30" s="19"/>
      <c r="H30" s="1011"/>
      <c r="I30" s="1005"/>
      <c r="J30" s="8"/>
      <c r="K30" s="7"/>
      <c r="L30" s="7"/>
      <c r="M30" s="6"/>
      <c r="N30" s="5"/>
      <c r="O30" s="5"/>
      <c r="P30" s="5"/>
      <c r="R30" s="20"/>
    </row>
    <row r="31" spans="1:16" ht="12.75" customHeight="1">
      <c r="A31" s="54"/>
      <c r="B31" s="54"/>
      <c r="C31" s="32"/>
      <c r="D31" s="7"/>
      <c r="E31" s="6"/>
      <c r="F31" s="5"/>
      <c r="G31" s="19"/>
      <c r="H31" s="1004"/>
      <c r="I31" s="1005"/>
      <c r="J31" s="30"/>
      <c r="K31" s="7"/>
      <c r="L31" s="7"/>
      <c r="M31" s="6"/>
      <c r="N31" s="5"/>
      <c r="O31" s="5"/>
      <c r="P31" s="5"/>
    </row>
    <row r="32" spans="1:16" ht="13.5" customHeight="1">
      <c r="A32" s="55"/>
      <c r="B32" s="55"/>
      <c r="C32" s="32"/>
      <c r="D32" s="33"/>
      <c r="E32" s="6"/>
      <c r="F32" s="5"/>
      <c r="G32" s="19"/>
      <c r="H32" s="1004"/>
      <c r="I32" s="1005"/>
      <c r="J32" s="30"/>
      <c r="K32" s="7"/>
      <c r="L32" s="7"/>
      <c r="M32" s="6"/>
      <c r="N32" s="5"/>
      <c r="O32" s="5"/>
      <c r="P32" s="5"/>
    </row>
    <row r="33" spans="1:16" ht="12.75" customHeight="1">
      <c r="A33" s="54"/>
      <c r="B33" s="54"/>
      <c r="C33" s="32"/>
      <c r="D33" s="33"/>
      <c r="E33" s="6"/>
      <c r="F33" s="5"/>
      <c r="G33" s="19"/>
      <c r="H33" s="1004"/>
      <c r="I33" s="1005"/>
      <c r="J33" s="30"/>
      <c r="K33" s="7"/>
      <c r="L33" s="7"/>
      <c r="M33" s="6"/>
      <c r="N33" s="5"/>
      <c r="O33" s="5"/>
      <c r="P33" s="5"/>
    </row>
    <row r="34" spans="1:16" ht="14.25" customHeight="1">
      <c r="A34" s="55"/>
      <c r="B34" s="55"/>
      <c r="C34" s="32"/>
      <c r="D34" s="31"/>
      <c r="E34" s="6"/>
      <c r="F34" s="5"/>
      <c r="G34" s="19"/>
      <c r="H34" s="1004"/>
      <c r="I34" s="1005"/>
      <c r="J34" s="30"/>
      <c r="K34" s="7"/>
      <c r="L34" s="6"/>
      <c r="M34" s="6"/>
      <c r="N34" s="5"/>
      <c r="O34" s="5"/>
      <c r="P34" s="5"/>
    </row>
    <row r="35" spans="1:16" ht="12.75" customHeight="1">
      <c r="A35" s="54"/>
      <c r="B35" s="54"/>
      <c r="C35" s="7"/>
      <c r="D35" s="5"/>
      <c r="E35" s="6"/>
      <c r="F35" s="5"/>
      <c r="G35" s="5"/>
      <c r="H35" s="1006"/>
      <c r="I35" s="1005"/>
      <c r="J35" s="5"/>
      <c r="K35" s="7"/>
      <c r="L35" s="5"/>
      <c r="M35" s="6"/>
      <c r="N35" s="5"/>
      <c r="O35" s="5"/>
      <c r="P35" s="5"/>
    </row>
    <row r="36" spans="1:16" ht="13.5" customHeight="1">
      <c r="A36" s="55"/>
      <c r="B36" s="55"/>
      <c r="C36" s="7"/>
      <c r="D36" s="5"/>
      <c r="E36" s="6"/>
      <c r="F36" s="5"/>
      <c r="G36" s="5"/>
      <c r="H36" s="5"/>
      <c r="I36" s="5"/>
      <c r="J36" s="5"/>
      <c r="K36" s="7"/>
      <c r="L36" s="5"/>
      <c r="M36" s="6"/>
      <c r="N36" s="5"/>
      <c r="O36" s="5"/>
      <c r="P36" s="5"/>
    </row>
    <row r="37" spans="1:16" ht="14.25" customHeight="1">
      <c r="A37" s="54"/>
      <c r="B37" s="54"/>
      <c r="C37" s="7"/>
      <c r="D37" s="5"/>
      <c r="E37" s="6"/>
      <c r="F37" s="5"/>
      <c r="G37" s="5"/>
      <c r="H37" s="5"/>
      <c r="I37" s="5"/>
      <c r="J37" s="5"/>
      <c r="K37" s="7"/>
      <c r="L37" s="5"/>
      <c r="M37" s="6"/>
      <c r="N37" s="5"/>
      <c r="O37" s="5"/>
      <c r="P37" s="5"/>
    </row>
    <row r="38" spans="1:16" ht="12.75" customHeight="1">
      <c r="A38" s="55"/>
      <c r="B38" s="55"/>
      <c r="C38" s="7"/>
      <c r="D38" s="7"/>
      <c r="E38" s="6"/>
      <c r="F38" s="5"/>
      <c r="G38" s="5"/>
      <c r="H38" s="5"/>
      <c r="I38" s="5"/>
      <c r="J38" s="5"/>
      <c r="K38" s="7"/>
      <c r="L38" s="5"/>
      <c r="M38" s="6"/>
      <c r="N38" s="5"/>
      <c r="O38" s="5"/>
      <c r="P38" s="5"/>
    </row>
    <row r="39" spans="1:16" ht="12.75" customHeight="1">
      <c r="A39" s="54"/>
      <c r="B39" s="54"/>
      <c r="C39" s="7"/>
      <c r="D39" s="7"/>
      <c r="E39" s="6"/>
      <c r="F39" s="7"/>
      <c r="G39" s="5"/>
      <c r="H39" s="29"/>
      <c r="I39" s="5"/>
      <c r="J39" s="20"/>
      <c r="K39" s="7"/>
      <c r="L39" s="5"/>
      <c r="M39" s="6"/>
      <c r="N39" s="5"/>
      <c r="O39" s="5"/>
      <c r="P39" s="5"/>
    </row>
    <row r="40" spans="1:16" ht="12.75" customHeight="1">
      <c r="A40" s="55"/>
      <c r="B40" s="55"/>
      <c r="C40" s="7"/>
      <c r="D40" s="7"/>
      <c r="E40" s="6"/>
      <c r="F40" s="7"/>
      <c r="G40" s="5"/>
      <c r="H40" s="28"/>
      <c r="I40" s="5"/>
      <c r="J40" s="16"/>
      <c r="K40" s="7"/>
      <c r="L40" s="5"/>
      <c r="M40" s="6"/>
      <c r="N40" s="5"/>
      <c r="O40" s="5"/>
      <c r="P40" s="5"/>
    </row>
    <row r="41" spans="1:16" ht="12" customHeight="1">
      <c r="A41" s="54"/>
      <c r="B41" s="54"/>
      <c r="C41" s="7"/>
      <c r="D41" s="16"/>
      <c r="E41" s="6"/>
      <c r="F41" s="7"/>
      <c r="G41" s="5"/>
      <c r="H41" s="1004"/>
      <c r="I41" s="1005"/>
      <c r="J41" s="7"/>
      <c r="K41" s="7"/>
      <c r="L41" s="5"/>
      <c r="M41" s="6"/>
      <c r="N41" s="5"/>
      <c r="O41" s="5"/>
      <c r="P41" s="5"/>
    </row>
    <row r="42" spans="1:16" ht="12.75" customHeight="1">
      <c r="A42" s="55"/>
      <c r="B42" s="55"/>
      <c r="C42" s="7"/>
      <c r="D42" s="16"/>
      <c r="E42" s="6"/>
      <c r="F42" s="7"/>
      <c r="G42" s="5"/>
      <c r="H42" s="1004"/>
      <c r="I42" s="1005"/>
      <c r="J42" s="5"/>
      <c r="K42" s="7"/>
      <c r="L42" s="5"/>
      <c r="M42" s="15"/>
      <c r="N42" s="5"/>
      <c r="O42" s="5"/>
      <c r="P42" s="5"/>
    </row>
    <row r="43" spans="1:16" ht="13.5" customHeight="1">
      <c r="A43" s="995"/>
      <c r="B43" s="995"/>
      <c r="C43" s="7"/>
      <c r="D43" s="16"/>
      <c r="E43" s="6"/>
      <c r="F43" s="7"/>
      <c r="G43" s="5"/>
      <c r="H43" s="1004"/>
      <c r="I43" s="1005"/>
      <c r="J43" s="5"/>
      <c r="K43" s="7"/>
      <c r="L43" s="7"/>
      <c r="M43" s="15"/>
      <c r="N43" s="5"/>
      <c r="O43" s="5"/>
      <c r="P43" s="5"/>
    </row>
    <row r="44" spans="1:16" ht="12.75" customHeight="1">
      <c r="A44" s="996"/>
      <c r="B44" s="996"/>
      <c r="C44" s="7"/>
      <c r="D44" s="5"/>
      <c r="E44" s="6"/>
      <c r="F44" s="5"/>
      <c r="G44" s="5"/>
      <c r="H44" s="990"/>
      <c r="I44" s="1005"/>
      <c r="J44" s="5"/>
      <c r="K44" s="7"/>
      <c r="L44" s="7"/>
      <c r="M44" s="6"/>
      <c r="N44" s="5"/>
      <c r="O44" s="5"/>
      <c r="P44" s="5"/>
    </row>
    <row r="45" spans="1:16" ht="12" customHeight="1">
      <c r="A45" s="995"/>
      <c r="B45" s="995"/>
      <c r="C45" s="7"/>
      <c r="D45" s="5"/>
      <c r="E45" s="6"/>
      <c r="F45" s="5"/>
      <c r="G45" s="5"/>
      <c r="H45" s="1006"/>
      <c r="I45" s="1005"/>
      <c r="J45" s="5"/>
      <c r="K45" s="7"/>
      <c r="L45" s="7"/>
      <c r="M45" s="6"/>
      <c r="N45" s="5"/>
      <c r="O45" s="5"/>
      <c r="P45" s="5"/>
    </row>
    <row r="46" spans="1:16" ht="12" customHeight="1">
      <c r="A46" s="996"/>
      <c r="B46" s="996"/>
      <c r="C46" s="7"/>
      <c r="D46" s="5"/>
      <c r="E46" s="6"/>
      <c r="F46" s="5"/>
      <c r="G46" s="5"/>
      <c r="H46" s="1006"/>
      <c r="I46" s="1005"/>
      <c r="J46" s="5"/>
      <c r="K46" s="7"/>
      <c r="L46" s="7"/>
      <c r="M46" s="6"/>
      <c r="N46" s="5"/>
      <c r="O46" s="5"/>
      <c r="P46" s="5"/>
    </row>
    <row r="47" spans="1:16" ht="14.25" customHeight="1">
      <c r="A47" s="995"/>
      <c r="B47" s="995"/>
      <c r="C47" s="7"/>
      <c r="D47" s="7"/>
      <c r="E47" s="6"/>
      <c r="F47" s="2"/>
      <c r="G47" s="5"/>
      <c r="H47" s="1006"/>
      <c r="I47" s="1005"/>
      <c r="J47" s="5"/>
      <c r="K47" s="7"/>
      <c r="L47" s="5"/>
      <c r="M47" s="6"/>
      <c r="N47" s="5"/>
      <c r="O47" s="5"/>
      <c r="P47" s="5"/>
    </row>
    <row r="48" spans="1:16" ht="13.5" customHeight="1">
      <c r="A48" s="996"/>
      <c r="B48" s="996"/>
      <c r="C48" s="5"/>
      <c r="D48" s="7"/>
      <c r="E48" s="6"/>
      <c r="F48" s="16"/>
      <c r="G48" s="16"/>
      <c r="H48" s="1006"/>
      <c r="I48" s="1005"/>
      <c r="J48" s="5"/>
      <c r="K48" s="7"/>
      <c r="L48" s="5"/>
      <c r="M48" s="6"/>
      <c r="N48" s="5"/>
      <c r="O48" s="5"/>
      <c r="P48" s="5"/>
    </row>
    <row r="49" spans="1:16" ht="12" customHeight="1">
      <c r="A49" s="995"/>
      <c r="B49" s="995"/>
      <c r="C49" s="5"/>
      <c r="D49" s="7"/>
      <c r="E49" s="6"/>
      <c r="F49" s="16"/>
      <c r="G49" s="16"/>
      <c r="H49" s="1006"/>
      <c r="I49" s="1005"/>
      <c r="J49" s="5"/>
      <c r="K49" s="7"/>
      <c r="L49" s="5"/>
      <c r="M49" s="6"/>
      <c r="N49" s="5"/>
      <c r="O49" s="5"/>
      <c r="P49" s="5"/>
    </row>
    <row r="50" spans="1:16" ht="12" customHeight="1">
      <c r="A50" s="996"/>
      <c r="B50" s="996"/>
      <c r="C50" s="5"/>
      <c r="D50" s="5"/>
      <c r="E50" s="6"/>
      <c r="F50" s="16"/>
      <c r="G50" s="16"/>
      <c r="H50" s="1006"/>
      <c r="I50" s="1005"/>
      <c r="J50" s="5"/>
      <c r="K50" s="7"/>
      <c r="L50" s="5"/>
      <c r="M50" s="6"/>
      <c r="N50" s="5"/>
      <c r="O50" s="5"/>
      <c r="P50" s="5"/>
    </row>
    <row r="51" spans="1:17" ht="15.75">
      <c r="A51" s="6"/>
      <c r="B51" s="5"/>
      <c r="C51" s="5"/>
      <c r="D51" s="5"/>
      <c r="E51" s="6"/>
      <c r="F51" s="16"/>
      <c r="G51" s="16"/>
      <c r="H51" s="990"/>
      <c r="I51" s="1005"/>
      <c r="J51" s="7"/>
      <c r="K51" s="7"/>
      <c r="L51" s="7"/>
      <c r="M51" s="6"/>
      <c r="N51" s="5"/>
      <c r="O51" s="5"/>
      <c r="P51" s="5"/>
      <c r="Q51" s="21"/>
    </row>
    <row r="52" spans="1:16" ht="16.5" customHeight="1">
      <c r="A52" s="5"/>
      <c r="B52" s="5"/>
      <c r="C52" s="5"/>
      <c r="D52" s="5"/>
      <c r="E52" s="6"/>
      <c r="F52" s="5"/>
      <c r="G52" s="5"/>
      <c r="H52" s="990"/>
      <c r="I52" s="1005"/>
      <c r="J52" s="7"/>
      <c r="K52" s="7"/>
      <c r="L52" s="5"/>
      <c r="M52" s="6"/>
      <c r="N52" s="5"/>
      <c r="O52" s="5"/>
      <c r="P52" s="5"/>
    </row>
    <row r="53" spans="1:16" ht="15.75">
      <c r="A53" s="1004"/>
      <c r="B53" s="1004"/>
      <c r="C53" s="1004"/>
      <c r="D53" s="1004"/>
      <c r="E53" s="1004"/>
      <c r="F53" s="19"/>
      <c r="G53" s="19"/>
      <c r="H53" s="19"/>
      <c r="I53" s="19"/>
      <c r="J53" s="19"/>
      <c r="K53" s="19"/>
      <c r="L53" s="19"/>
      <c r="M53" s="19"/>
      <c r="N53" s="5"/>
      <c r="O53" s="5"/>
      <c r="P53" s="5"/>
    </row>
    <row r="54" spans="1:16" s="11" customFormat="1" ht="15.75">
      <c r="A54" s="23"/>
      <c r="B54" s="15"/>
      <c r="C54" s="6"/>
      <c r="D54" s="6"/>
      <c r="E54" s="6"/>
      <c r="F54" s="1008"/>
      <c r="G54" s="1009"/>
      <c r="H54" s="1009"/>
      <c r="I54" s="1010"/>
      <c r="J54" s="1010"/>
      <c r="K54" s="1010"/>
      <c r="L54" s="1"/>
      <c r="M54" s="1"/>
      <c r="N54" s="16"/>
      <c r="O54" s="16"/>
      <c r="P54" s="16"/>
    </row>
    <row r="55" spans="1:16" s="11" customFormat="1" ht="15.75">
      <c r="A55" s="21"/>
      <c r="B55" s="6"/>
      <c r="C55" s="21"/>
      <c r="D55" s="18"/>
      <c r="E55" s="22"/>
      <c r="F55" s="1008"/>
      <c r="G55" s="1007"/>
      <c r="H55" s="1007"/>
      <c r="I55" s="1007"/>
      <c r="J55" s="1007"/>
      <c r="K55" s="1007"/>
      <c r="L55" s="1"/>
      <c r="M55" s="1"/>
      <c r="N55" s="16"/>
      <c r="O55" s="16"/>
      <c r="P55" s="16"/>
    </row>
    <row r="56" spans="1:13" s="11" customFormat="1" ht="15.75">
      <c r="A56" s="3"/>
      <c r="B56" s="16"/>
      <c r="C56" s="3"/>
      <c r="D56" s="3"/>
      <c r="E56" s="24"/>
      <c r="F56" s="25"/>
      <c r="G56" s="1003"/>
      <c r="H56" s="1003"/>
      <c r="I56" s="1003"/>
      <c r="J56" s="1003"/>
      <c r="K56" s="1003"/>
      <c r="L56" s="25"/>
      <c r="M56" s="1"/>
    </row>
    <row r="57" spans="1:13" s="11" customFormat="1" ht="15.75">
      <c r="A57" s="1"/>
      <c r="B57" s="3"/>
      <c r="C57" s="3"/>
      <c r="D57" s="3"/>
      <c r="E57" s="24"/>
      <c r="F57" s="25"/>
      <c r="G57" s="1003"/>
      <c r="H57" s="1003"/>
      <c r="I57" s="1003"/>
      <c r="J57" s="1003"/>
      <c r="K57" s="1003"/>
      <c r="L57" s="25"/>
      <c r="M57" s="1"/>
    </row>
    <row r="58" spans="1:13" s="11" customFormat="1" ht="15.75">
      <c r="A58" s="3"/>
      <c r="B58" s="3"/>
      <c r="C58" s="3"/>
      <c r="D58" s="13"/>
      <c r="E58" s="24"/>
      <c r="F58" s="25"/>
      <c r="G58" s="1003"/>
      <c r="H58" s="1003"/>
      <c r="I58" s="1003"/>
      <c r="J58" s="1003"/>
      <c r="K58" s="1003"/>
      <c r="L58" s="25"/>
      <c r="M58" s="1"/>
    </row>
    <row r="59" spans="1:13" s="11" customFormat="1" ht="15.75">
      <c r="A59" s="3"/>
      <c r="B59" s="3"/>
      <c r="C59" s="3"/>
      <c r="D59" s="13"/>
      <c r="E59" s="24"/>
      <c r="F59" s="25"/>
      <c r="G59" s="1003"/>
      <c r="H59" s="1003"/>
      <c r="I59" s="1003"/>
      <c r="J59" s="1003"/>
      <c r="K59" s="1003"/>
      <c r="L59" s="25"/>
      <c r="M59" s="1"/>
    </row>
    <row r="60" spans="1:13" s="11" customFormat="1" ht="15.75">
      <c r="A60" s="3"/>
      <c r="B60" s="3"/>
      <c r="C60" s="3"/>
      <c r="D60" s="3"/>
      <c r="E60" s="24"/>
      <c r="F60" s="25"/>
      <c r="G60" s="1003"/>
      <c r="H60" s="1003"/>
      <c r="I60" s="1003"/>
      <c r="J60" s="1003"/>
      <c r="K60" s="1003"/>
      <c r="L60" s="25"/>
      <c r="M60" s="1"/>
    </row>
    <row r="61" spans="1:13" s="11" customFormat="1" ht="15.75">
      <c r="A61" s="3"/>
      <c r="B61" s="3"/>
      <c r="C61" s="3"/>
      <c r="D61" s="13"/>
      <c r="E61" s="24"/>
      <c r="F61" s="25"/>
      <c r="G61" s="1003"/>
      <c r="H61" s="1003"/>
      <c r="I61" s="1003"/>
      <c r="J61" s="1003"/>
      <c r="K61" s="1003"/>
      <c r="L61" s="25"/>
      <c r="M61" s="1"/>
    </row>
    <row r="62" spans="1:13" s="11" customFormat="1" ht="15.75">
      <c r="A62" s="3"/>
      <c r="B62" s="3"/>
      <c r="C62" s="3"/>
      <c r="D62" s="3"/>
      <c r="E62" s="24"/>
      <c r="F62" s="25"/>
      <c r="G62" s="1003"/>
      <c r="H62" s="1003"/>
      <c r="I62" s="1003"/>
      <c r="J62" s="1003"/>
      <c r="K62" s="1003"/>
      <c r="L62" s="25"/>
      <c r="M62" s="10"/>
    </row>
    <row r="63" spans="1:13" s="11" customFormat="1" ht="15.75">
      <c r="A63" s="3"/>
      <c r="B63" s="3"/>
      <c r="C63" s="3"/>
      <c r="D63" s="3"/>
      <c r="E63" s="24"/>
      <c r="F63" s="25"/>
      <c r="G63" s="1003"/>
      <c r="H63" s="1003"/>
      <c r="I63" s="1003"/>
      <c r="J63" s="1003"/>
      <c r="K63" s="1003"/>
      <c r="L63" s="25"/>
      <c r="M63" s="10"/>
    </row>
    <row r="64" s="11" customFormat="1" ht="7.5" customHeight="1">
      <c r="B64" s="3"/>
    </row>
    <row r="65" ht="12.75">
      <c r="B65" s="11"/>
    </row>
  </sheetData>
  <sheetProtection/>
  <mergeCells count="68">
    <mergeCell ref="H45:I45"/>
    <mergeCell ref="H47:I47"/>
    <mergeCell ref="A43:B43"/>
    <mergeCell ref="A44:B44"/>
    <mergeCell ref="H42:I42"/>
    <mergeCell ref="H43:I43"/>
    <mergeCell ref="H44:I44"/>
    <mergeCell ref="A45:B45"/>
    <mergeCell ref="H30:I30"/>
    <mergeCell ref="H31:I31"/>
    <mergeCell ref="H41:I41"/>
    <mergeCell ref="H32:I32"/>
    <mergeCell ref="H33:I33"/>
    <mergeCell ref="H34:I34"/>
    <mergeCell ref="H35:I35"/>
    <mergeCell ref="G59:H59"/>
    <mergeCell ref="I59:K59"/>
    <mergeCell ref="G54:H54"/>
    <mergeCell ref="G63:H63"/>
    <mergeCell ref="G62:H62"/>
    <mergeCell ref="I61:K61"/>
    <mergeCell ref="I63:K63"/>
    <mergeCell ref="I62:K62"/>
    <mergeCell ref="G61:H61"/>
    <mergeCell ref="G55:H55"/>
    <mergeCell ref="I54:K54"/>
    <mergeCell ref="G60:H60"/>
    <mergeCell ref="I60:K60"/>
    <mergeCell ref="I58:K58"/>
    <mergeCell ref="I57:K57"/>
    <mergeCell ref="I56:K56"/>
    <mergeCell ref="A26:D26"/>
    <mergeCell ref="A27:D27"/>
    <mergeCell ref="A28:D28"/>
    <mergeCell ref="A29:D29"/>
    <mergeCell ref="G58:H58"/>
    <mergeCell ref="A53:E53"/>
    <mergeCell ref="H52:I52"/>
    <mergeCell ref="H50:I50"/>
    <mergeCell ref="H51:I51"/>
    <mergeCell ref="I55:K55"/>
    <mergeCell ref="G56:H56"/>
    <mergeCell ref="G57:H57"/>
    <mergeCell ref="F54:F55"/>
    <mergeCell ref="H49:I49"/>
    <mergeCell ref="H48:I48"/>
    <mergeCell ref="H46:I46"/>
    <mergeCell ref="A50:B50"/>
    <mergeCell ref="A46:B46"/>
    <mergeCell ref="A47:B47"/>
    <mergeCell ref="A48:B48"/>
    <mergeCell ref="A49:B49"/>
    <mergeCell ref="E26:I26"/>
    <mergeCell ref="E27:I27"/>
    <mergeCell ref="E28:I28"/>
    <mergeCell ref="E29:I29"/>
    <mergeCell ref="E5:E6"/>
    <mergeCell ref="F5:F6"/>
    <mergeCell ref="G5:H5"/>
    <mergeCell ref="I5:J5"/>
    <mergeCell ref="A1:L1"/>
    <mergeCell ref="A2:L2"/>
    <mergeCell ref="A3:L3"/>
    <mergeCell ref="A4:L4"/>
    <mergeCell ref="A5:A6"/>
    <mergeCell ref="B5:B6"/>
    <mergeCell ref="C5:C6"/>
    <mergeCell ref="D5:D6"/>
  </mergeCells>
  <printOptions/>
  <pageMargins left="0.6692913385826772" right="0.5511811023622047" top="0.15748031496062992" bottom="0.1968503937007874" header="0.15748031496062992" footer="0.23"/>
  <pageSetup horizontalDpi="200" verticalDpi="200" orientation="landscape" paperSize="9" scale="84" r:id="rId1"/>
  <headerFooter alignWithMargins="0">
    <oddFooter>&amp;L*-цены приведены с НДС&amp;R2 из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SheetLayoutView="100" zoomScalePageLayoutView="0" workbookViewId="0" topLeftCell="A1">
      <selection activeCell="A1" sqref="A1:N27"/>
    </sheetView>
  </sheetViews>
  <sheetFormatPr defaultColWidth="8.8515625" defaultRowHeight="12.75"/>
  <cols>
    <col min="1" max="1" width="17.28125" style="4" customWidth="1"/>
    <col min="2" max="2" width="19.8515625" style="4" customWidth="1"/>
    <col min="3" max="3" width="16.00390625" style="4" customWidth="1"/>
    <col min="4" max="4" width="18.140625" style="4" customWidth="1"/>
    <col min="5" max="5" width="13.7109375" style="4" customWidth="1"/>
    <col min="6" max="6" width="19.57421875" style="4" customWidth="1"/>
    <col min="7" max="7" width="7.57421875" style="4" hidden="1" customWidth="1"/>
    <col min="8" max="8" width="7.28125" style="4" customWidth="1"/>
    <col min="9" max="9" width="17.00390625" style="4" customWidth="1"/>
    <col min="10" max="10" width="0.13671875" style="4" customWidth="1"/>
    <col min="11" max="11" width="12.7109375" style="4" customWidth="1"/>
    <col min="12" max="12" width="11.57421875" style="4" hidden="1" customWidth="1"/>
    <col min="13" max="13" width="7.421875" style="4" hidden="1" customWidth="1"/>
    <col min="14" max="14" width="14.8515625" style="4" customWidth="1"/>
    <col min="15" max="16384" width="8.8515625" style="4" customWidth="1"/>
  </cols>
  <sheetData>
    <row r="1" spans="1:19" ht="21" customHeight="1">
      <c r="A1" s="989" t="s">
        <v>979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53"/>
      <c r="P1" s="53"/>
      <c r="Q1" s="53"/>
      <c r="R1" s="53"/>
      <c r="S1" s="53"/>
    </row>
    <row r="2" spans="1:19" ht="14.25" customHeight="1">
      <c r="A2" s="990" t="s">
        <v>22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"/>
      <c r="P2" s="9"/>
      <c r="Q2" s="9"/>
      <c r="R2" s="9"/>
      <c r="S2" s="9"/>
    </row>
    <row r="3" spans="1:19" ht="14.25" customHeight="1">
      <c r="A3" s="1012" t="s">
        <v>23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9"/>
      <c r="P3" s="9"/>
      <c r="Q3" s="9"/>
      <c r="R3" s="9"/>
      <c r="S3" s="9"/>
    </row>
    <row r="4" spans="1:19" ht="14.25" customHeight="1">
      <c r="A4" s="1013" t="s">
        <v>418</v>
      </c>
      <c r="B4" s="1013"/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58"/>
      <c r="P4" s="58"/>
      <c r="Q4" s="58"/>
      <c r="R4" s="58"/>
      <c r="S4" s="58"/>
    </row>
    <row r="5" spans="1:19" ht="12.75" customHeight="1">
      <c r="A5" s="1014" t="s">
        <v>336</v>
      </c>
      <c r="B5" s="1014"/>
      <c r="C5" s="128" t="s">
        <v>335</v>
      </c>
      <c r="D5" s="129" t="s">
        <v>334</v>
      </c>
      <c r="E5" s="130" t="s">
        <v>333</v>
      </c>
      <c r="F5" s="1016" t="s">
        <v>332</v>
      </c>
      <c r="G5" s="1016"/>
      <c r="H5" s="130" t="s">
        <v>331</v>
      </c>
      <c r="I5" s="1017" t="s">
        <v>330</v>
      </c>
      <c r="J5" s="1017"/>
      <c r="K5" s="130" t="s">
        <v>329</v>
      </c>
      <c r="L5" s="1017" t="s">
        <v>267</v>
      </c>
      <c r="M5" s="1017"/>
      <c r="N5" s="737" t="s">
        <v>267</v>
      </c>
      <c r="O5" s="738"/>
      <c r="P5" s="5"/>
      <c r="Q5" s="5"/>
      <c r="R5" s="5"/>
      <c r="S5" s="5"/>
    </row>
    <row r="6" spans="1:16" ht="15" customHeight="1">
      <c r="A6" s="1014"/>
      <c r="B6" s="1014"/>
      <c r="C6" s="128" t="s">
        <v>328</v>
      </c>
      <c r="D6" s="131" t="s">
        <v>327</v>
      </c>
      <c r="E6" s="132" t="s">
        <v>326</v>
      </c>
      <c r="F6" s="1018" t="s">
        <v>325</v>
      </c>
      <c r="G6" s="1018"/>
      <c r="H6" s="133" t="s">
        <v>378</v>
      </c>
      <c r="I6" s="1016" t="s">
        <v>323</v>
      </c>
      <c r="J6" s="1016"/>
      <c r="K6" s="134"/>
      <c r="L6" s="1018"/>
      <c r="M6" s="1018"/>
      <c r="N6" s="730"/>
      <c r="O6" s="5"/>
      <c r="P6" s="5"/>
    </row>
    <row r="7" spans="1:16" ht="14.25" customHeight="1">
      <c r="A7" s="1014" t="s">
        <v>417</v>
      </c>
      <c r="B7" s="1014"/>
      <c r="C7" s="128" t="s">
        <v>321</v>
      </c>
      <c r="D7" s="128">
        <v>3</v>
      </c>
      <c r="E7" s="128">
        <v>0.7</v>
      </c>
      <c r="F7" s="128">
        <v>3.4</v>
      </c>
      <c r="G7" s="135"/>
      <c r="H7" s="128">
        <v>62.5</v>
      </c>
      <c r="I7" s="128" t="s">
        <v>375</v>
      </c>
      <c r="J7" s="135"/>
      <c r="K7" s="128">
        <v>365</v>
      </c>
      <c r="L7" s="133">
        <v>42250</v>
      </c>
      <c r="M7" s="132"/>
      <c r="N7" s="744">
        <f>L7*1.069</f>
        <v>45165.25</v>
      </c>
      <c r="O7" s="5"/>
      <c r="P7" s="5"/>
    </row>
    <row r="8" spans="1:16" ht="13.5" customHeight="1">
      <c r="A8" s="1015" t="s">
        <v>416</v>
      </c>
      <c r="B8" s="1015"/>
      <c r="C8" s="136" t="s">
        <v>319</v>
      </c>
      <c r="D8" s="136">
        <v>5.5</v>
      </c>
      <c r="E8" s="136">
        <v>2.4</v>
      </c>
      <c r="F8" s="136">
        <v>5.102</v>
      </c>
      <c r="G8" s="137"/>
      <c r="H8" s="136">
        <v>138</v>
      </c>
      <c r="I8" s="136" t="s">
        <v>375</v>
      </c>
      <c r="J8" s="137"/>
      <c r="K8" s="136">
        <v>365</v>
      </c>
      <c r="L8" s="133">
        <v>42250</v>
      </c>
      <c r="M8" s="138"/>
      <c r="N8" s="744">
        <f aca="true" t="shared" si="0" ref="N8:N27">L8*1.069</f>
        <v>45165.25</v>
      </c>
      <c r="O8" s="5"/>
      <c r="P8" s="5"/>
    </row>
    <row r="9" spans="1:16" ht="14.25" customHeight="1">
      <c r="A9" s="1014" t="s">
        <v>415</v>
      </c>
      <c r="B9" s="1014"/>
      <c r="C9" s="128" t="s">
        <v>414</v>
      </c>
      <c r="D9" s="128">
        <v>30</v>
      </c>
      <c r="E9" s="128">
        <v>19.2</v>
      </c>
      <c r="F9" s="128">
        <v>10.2</v>
      </c>
      <c r="G9" s="135"/>
      <c r="H9" s="128">
        <v>553</v>
      </c>
      <c r="I9" s="128" t="s">
        <v>373</v>
      </c>
      <c r="J9" s="135"/>
      <c r="K9" s="128">
        <v>384</v>
      </c>
      <c r="L9" s="133">
        <v>89050</v>
      </c>
      <c r="M9" s="138"/>
      <c r="N9" s="744">
        <f t="shared" si="0"/>
        <v>95194.45</v>
      </c>
      <c r="O9" s="5"/>
      <c r="P9" s="5"/>
    </row>
    <row r="10" spans="1:16" ht="14.25" customHeight="1">
      <c r="A10" s="1015" t="s">
        <v>413</v>
      </c>
      <c r="B10" s="1015"/>
      <c r="C10" s="136" t="s">
        <v>298</v>
      </c>
      <c r="D10" s="136">
        <v>11</v>
      </c>
      <c r="E10" s="136">
        <v>2.3</v>
      </c>
      <c r="F10" s="136">
        <v>6.97</v>
      </c>
      <c r="G10" s="137"/>
      <c r="H10" s="136">
        <v>99</v>
      </c>
      <c r="I10" s="136" t="s">
        <v>370</v>
      </c>
      <c r="J10" s="137"/>
      <c r="K10" s="136">
        <v>518</v>
      </c>
      <c r="L10" s="133">
        <v>51700</v>
      </c>
      <c r="M10" s="138"/>
      <c r="N10" s="744">
        <f t="shared" si="0"/>
        <v>55267.299999999996</v>
      </c>
      <c r="O10" s="5"/>
      <c r="P10" s="5"/>
    </row>
    <row r="11" spans="1:16" ht="15.75" customHeight="1">
      <c r="A11" s="1014" t="s">
        <v>412</v>
      </c>
      <c r="B11" s="1014"/>
      <c r="C11" s="128" t="s">
        <v>409</v>
      </c>
      <c r="D11" s="128">
        <v>15</v>
      </c>
      <c r="E11" s="128">
        <v>7.9</v>
      </c>
      <c r="F11" s="128">
        <v>10.46</v>
      </c>
      <c r="G11" s="135"/>
      <c r="H11" s="128">
        <v>223</v>
      </c>
      <c r="I11" s="128" t="s">
        <v>370</v>
      </c>
      <c r="J11" s="135"/>
      <c r="K11" s="128">
        <v>523</v>
      </c>
      <c r="L11" s="133">
        <v>51700</v>
      </c>
      <c r="M11" s="138"/>
      <c r="N11" s="744">
        <f t="shared" si="0"/>
        <v>55267.299999999996</v>
      </c>
      <c r="O11" s="5"/>
      <c r="P11" s="5"/>
    </row>
    <row r="12" spans="1:16" ht="15.75" customHeight="1">
      <c r="A12" s="1014" t="s">
        <v>411</v>
      </c>
      <c r="B12" s="1014"/>
      <c r="C12" s="128" t="s">
        <v>298</v>
      </c>
      <c r="D12" s="128">
        <v>11</v>
      </c>
      <c r="E12" s="128">
        <v>4.2</v>
      </c>
      <c r="F12" s="128">
        <v>9.93</v>
      </c>
      <c r="G12" s="135"/>
      <c r="H12" s="128">
        <v>125</v>
      </c>
      <c r="I12" s="128" t="s">
        <v>364</v>
      </c>
      <c r="J12" s="135"/>
      <c r="K12" s="128">
        <v>543</v>
      </c>
      <c r="L12" s="133">
        <v>55400</v>
      </c>
      <c r="M12" s="138"/>
      <c r="N12" s="744">
        <f t="shared" si="0"/>
        <v>59222.6</v>
      </c>
      <c r="O12" s="5"/>
      <c r="P12" s="5"/>
    </row>
    <row r="13" spans="1:16" ht="15.75" customHeight="1">
      <c r="A13" s="1015" t="s">
        <v>410</v>
      </c>
      <c r="B13" s="1015"/>
      <c r="C13" s="136" t="s">
        <v>409</v>
      </c>
      <c r="D13" s="136">
        <v>15</v>
      </c>
      <c r="E13" s="136">
        <v>14.2</v>
      </c>
      <c r="F13" s="136">
        <v>14.9</v>
      </c>
      <c r="G13" s="137"/>
      <c r="H13" s="136">
        <v>283</v>
      </c>
      <c r="I13" s="136" t="s">
        <v>364</v>
      </c>
      <c r="J13" s="137"/>
      <c r="K13" s="136">
        <v>548</v>
      </c>
      <c r="L13" s="133">
        <v>55400</v>
      </c>
      <c r="M13" s="138"/>
      <c r="N13" s="744">
        <f t="shared" si="0"/>
        <v>59222.6</v>
      </c>
      <c r="O13" s="5"/>
      <c r="P13" s="5"/>
    </row>
    <row r="14" spans="1:16" ht="15.75" customHeight="1">
      <c r="A14" s="1014" t="s">
        <v>408</v>
      </c>
      <c r="B14" s="1014"/>
      <c r="C14" s="128" t="s">
        <v>298</v>
      </c>
      <c r="D14" s="128">
        <v>11</v>
      </c>
      <c r="E14" s="128">
        <v>7.1</v>
      </c>
      <c r="F14" s="128">
        <v>13.62</v>
      </c>
      <c r="G14" s="135"/>
      <c r="H14" s="128">
        <v>155</v>
      </c>
      <c r="I14" s="128" t="s">
        <v>361</v>
      </c>
      <c r="J14" s="135"/>
      <c r="K14" s="128">
        <v>625</v>
      </c>
      <c r="L14" s="133">
        <v>63800</v>
      </c>
      <c r="M14" s="138"/>
      <c r="N14" s="744">
        <f t="shared" si="0"/>
        <v>68202.2</v>
      </c>
      <c r="O14" s="5"/>
      <c r="P14" s="5"/>
    </row>
    <row r="15" spans="1:16" ht="15.75" customHeight="1">
      <c r="A15" s="1015" t="s">
        <v>407</v>
      </c>
      <c r="B15" s="1015"/>
      <c r="C15" s="136" t="s">
        <v>296</v>
      </c>
      <c r="D15" s="136">
        <v>30</v>
      </c>
      <c r="E15" s="136">
        <v>24</v>
      </c>
      <c r="F15" s="136">
        <v>20.43</v>
      </c>
      <c r="G15" s="137"/>
      <c r="H15" s="136">
        <v>352</v>
      </c>
      <c r="I15" s="136" t="s">
        <v>358</v>
      </c>
      <c r="J15" s="137"/>
      <c r="K15" s="136">
        <v>690</v>
      </c>
      <c r="L15" s="133">
        <v>80600</v>
      </c>
      <c r="M15" s="138"/>
      <c r="N15" s="744">
        <f t="shared" si="0"/>
        <v>86161.4</v>
      </c>
      <c r="O15" s="5"/>
      <c r="P15" s="5"/>
    </row>
    <row r="16" spans="1:16" ht="15" customHeight="1">
      <c r="A16" s="1014" t="s">
        <v>406</v>
      </c>
      <c r="B16" s="1014"/>
      <c r="C16" s="128" t="s">
        <v>405</v>
      </c>
      <c r="D16" s="128">
        <v>22</v>
      </c>
      <c r="E16" s="128">
        <v>12.6</v>
      </c>
      <c r="F16" s="128">
        <v>19.13</v>
      </c>
      <c r="G16" s="135"/>
      <c r="H16" s="128">
        <v>194</v>
      </c>
      <c r="I16" s="128" t="s">
        <v>355</v>
      </c>
      <c r="J16" s="135"/>
      <c r="K16" s="128">
        <v>986</v>
      </c>
      <c r="L16" s="133">
        <v>92700</v>
      </c>
      <c r="M16" s="138"/>
      <c r="N16" s="744">
        <f t="shared" si="0"/>
        <v>99096.29999999999</v>
      </c>
      <c r="O16" s="5"/>
      <c r="P16" s="5"/>
    </row>
    <row r="17" spans="1:16" ht="14.25" customHeight="1">
      <c r="A17" s="1015" t="s">
        <v>404</v>
      </c>
      <c r="B17" s="1015"/>
      <c r="C17" s="136" t="s">
        <v>290</v>
      </c>
      <c r="D17" s="136">
        <v>55</v>
      </c>
      <c r="E17" s="136">
        <v>42.5</v>
      </c>
      <c r="F17" s="136">
        <v>28.7</v>
      </c>
      <c r="G17" s="137"/>
      <c r="H17" s="136">
        <v>441</v>
      </c>
      <c r="I17" s="136" t="s">
        <v>352</v>
      </c>
      <c r="J17" s="137"/>
      <c r="K17" s="136">
        <v>1063</v>
      </c>
      <c r="L17" s="133">
        <v>10800</v>
      </c>
      <c r="M17" s="138"/>
      <c r="N17" s="744">
        <f t="shared" si="0"/>
        <v>11545.199999999999</v>
      </c>
      <c r="O17" s="5"/>
      <c r="P17" s="5"/>
    </row>
    <row r="18" spans="1:16" ht="15.75" customHeight="1">
      <c r="A18" s="1014" t="s">
        <v>403</v>
      </c>
      <c r="B18" s="1014"/>
      <c r="C18" s="128" t="s">
        <v>402</v>
      </c>
      <c r="D18" s="128">
        <v>30</v>
      </c>
      <c r="E18" s="128">
        <v>21.8</v>
      </c>
      <c r="F18" s="128">
        <v>26.6</v>
      </c>
      <c r="G18" s="135"/>
      <c r="H18" s="128">
        <v>243</v>
      </c>
      <c r="I18" s="128" t="s">
        <v>349</v>
      </c>
      <c r="J18" s="135"/>
      <c r="K18" s="128">
        <v>1125</v>
      </c>
      <c r="L18" s="133">
        <v>110700</v>
      </c>
      <c r="M18" s="138"/>
      <c r="N18" s="744">
        <f t="shared" si="0"/>
        <v>118338.29999999999</v>
      </c>
      <c r="O18" s="5"/>
      <c r="P18" s="5"/>
    </row>
    <row r="19" spans="1:16" ht="15" customHeight="1">
      <c r="A19" s="1015" t="s">
        <v>401</v>
      </c>
      <c r="B19" s="1015"/>
      <c r="C19" s="136" t="s">
        <v>400</v>
      </c>
      <c r="D19" s="136">
        <v>90</v>
      </c>
      <c r="E19" s="136">
        <v>73.6</v>
      </c>
      <c r="F19" s="136">
        <v>39.9</v>
      </c>
      <c r="G19" s="137"/>
      <c r="H19" s="136">
        <v>552</v>
      </c>
      <c r="I19" s="136" t="s">
        <v>346</v>
      </c>
      <c r="J19" s="137"/>
      <c r="K19" s="136">
        <v>1354</v>
      </c>
      <c r="L19" s="133">
        <v>156400</v>
      </c>
      <c r="M19" s="138"/>
      <c r="N19" s="744">
        <f t="shared" si="0"/>
        <v>167191.6</v>
      </c>
      <c r="O19" s="5"/>
      <c r="P19" s="5"/>
    </row>
    <row r="20" spans="1:16" ht="15" customHeight="1">
      <c r="A20" s="1014" t="s">
        <v>399</v>
      </c>
      <c r="B20" s="1014"/>
      <c r="C20" s="128" t="s">
        <v>398</v>
      </c>
      <c r="D20" s="128">
        <v>45</v>
      </c>
      <c r="E20" s="128">
        <v>27</v>
      </c>
      <c r="F20" s="128">
        <v>29</v>
      </c>
      <c r="G20" s="135"/>
      <c r="H20" s="128">
        <v>275</v>
      </c>
      <c r="I20" s="128" t="s">
        <v>344</v>
      </c>
      <c r="J20" s="135"/>
      <c r="K20" s="128">
        <v>1475</v>
      </c>
      <c r="L20" s="133">
        <v>174300</v>
      </c>
      <c r="M20" s="138"/>
      <c r="N20" s="744">
        <f t="shared" si="0"/>
        <v>186326.69999999998</v>
      </c>
      <c r="O20" s="5"/>
      <c r="P20" s="5"/>
    </row>
    <row r="21" spans="1:16" ht="14.25" customHeight="1">
      <c r="A21" s="1015" t="s">
        <v>397</v>
      </c>
      <c r="B21" s="1015"/>
      <c r="C21" s="136" t="s">
        <v>278</v>
      </c>
      <c r="D21" s="136">
        <v>132</v>
      </c>
      <c r="E21" s="136">
        <v>91</v>
      </c>
      <c r="F21" s="136">
        <v>43</v>
      </c>
      <c r="G21" s="137"/>
      <c r="H21" s="136">
        <v>620</v>
      </c>
      <c r="I21" s="136" t="s">
        <v>341</v>
      </c>
      <c r="J21" s="137"/>
      <c r="K21" s="136">
        <v>1811</v>
      </c>
      <c r="L21" s="133">
        <v>209200</v>
      </c>
      <c r="M21" s="138"/>
      <c r="N21" s="744">
        <f t="shared" si="0"/>
        <v>223634.8</v>
      </c>
      <c r="O21" s="5"/>
      <c r="P21" s="5"/>
    </row>
    <row r="22" spans="1:16" ht="13.5" customHeight="1">
      <c r="A22" s="1014" t="s">
        <v>396</v>
      </c>
      <c r="B22" s="1014"/>
      <c r="C22" s="128" t="s">
        <v>395</v>
      </c>
      <c r="D22" s="128">
        <v>15</v>
      </c>
      <c r="E22" s="128">
        <v>13</v>
      </c>
      <c r="F22" s="128">
        <v>3</v>
      </c>
      <c r="G22" s="135"/>
      <c r="H22" s="128">
        <v>833</v>
      </c>
      <c r="I22" s="128" t="s">
        <v>394</v>
      </c>
      <c r="J22" s="135"/>
      <c r="K22" s="128">
        <v>204</v>
      </c>
      <c r="L22" s="681">
        <f>'[1]ВДН'!L22*1.03</f>
        <v>33269</v>
      </c>
      <c r="M22" s="138"/>
      <c r="N22" s="744">
        <f t="shared" si="0"/>
        <v>35564.561</v>
      </c>
      <c r="O22" s="5"/>
      <c r="P22" s="5"/>
    </row>
    <row r="23" spans="1:16" ht="15" customHeight="1">
      <c r="A23" s="1015" t="s">
        <v>393</v>
      </c>
      <c r="B23" s="1015"/>
      <c r="C23" s="136" t="s">
        <v>392</v>
      </c>
      <c r="D23" s="136">
        <v>11</v>
      </c>
      <c r="E23" s="136">
        <v>6</v>
      </c>
      <c r="F23" s="136">
        <v>1.9</v>
      </c>
      <c r="G23" s="137"/>
      <c r="H23" s="136">
        <v>618</v>
      </c>
      <c r="I23" s="136" t="s">
        <v>391</v>
      </c>
      <c r="J23" s="137"/>
      <c r="K23" s="136">
        <v>148</v>
      </c>
      <c r="L23" s="681">
        <f>'[1]ВДН'!L23*1.03</f>
        <v>25801.5</v>
      </c>
      <c r="M23" s="138"/>
      <c r="N23" s="744">
        <f t="shared" si="0"/>
        <v>27581.803499999998</v>
      </c>
      <c r="O23" s="5"/>
      <c r="P23" s="5"/>
    </row>
    <row r="24" spans="1:16" ht="14.25" customHeight="1">
      <c r="A24" s="1014" t="s">
        <v>390</v>
      </c>
      <c r="B24" s="1014"/>
      <c r="C24" s="128" t="s">
        <v>389</v>
      </c>
      <c r="D24" s="128">
        <v>3</v>
      </c>
      <c r="E24" s="128">
        <v>0.4</v>
      </c>
      <c r="F24" s="128">
        <v>1.3</v>
      </c>
      <c r="G24" s="135"/>
      <c r="H24" s="128">
        <v>70</v>
      </c>
      <c r="I24" s="128" t="s">
        <v>388</v>
      </c>
      <c r="J24" s="135"/>
      <c r="K24" s="128">
        <v>65</v>
      </c>
      <c r="L24" s="681">
        <f>'[1]ВДН'!L24*1.03</f>
        <v>16438.8</v>
      </c>
      <c r="M24" s="138"/>
      <c r="N24" s="744">
        <f t="shared" si="0"/>
        <v>17573.0772</v>
      </c>
      <c r="O24" s="5"/>
      <c r="P24" s="5"/>
    </row>
    <row r="25" spans="1:16" ht="12.75" customHeight="1">
      <c r="A25" s="1015" t="s">
        <v>387</v>
      </c>
      <c r="B25" s="1015"/>
      <c r="C25" s="136" t="s">
        <v>386</v>
      </c>
      <c r="D25" s="136">
        <v>7.5</v>
      </c>
      <c r="E25" s="136">
        <v>3.3</v>
      </c>
      <c r="F25" s="136">
        <v>2.6</v>
      </c>
      <c r="G25" s="137"/>
      <c r="H25" s="136">
        <v>280</v>
      </c>
      <c r="I25" s="136" t="s">
        <v>385</v>
      </c>
      <c r="J25" s="137"/>
      <c r="K25" s="136">
        <v>80</v>
      </c>
      <c r="L25" s="681">
        <f>'[1]ВДН'!L25*1.03</f>
        <v>18972.600000000002</v>
      </c>
      <c r="M25" s="139"/>
      <c r="N25" s="744">
        <f t="shared" si="0"/>
        <v>20281.7094</v>
      </c>
      <c r="O25" s="5"/>
      <c r="P25" s="5"/>
    </row>
    <row r="26" spans="1:16" ht="14.25" customHeight="1">
      <c r="A26" s="1015" t="s">
        <v>384</v>
      </c>
      <c r="B26" s="1015"/>
      <c r="C26" s="136" t="s">
        <v>383</v>
      </c>
      <c r="D26" s="136">
        <v>1.1</v>
      </c>
      <c r="E26" s="136">
        <v>0.09</v>
      </c>
      <c r="F26" s="136">
        <v>0.55</v>
      </c>
      <c r="G26" s="140"/>
      <c r="H26" s="136">
        <v>37.5</v>
      </c>
      <c r="I26" s="136" t="s">
        <v>380</v>
      </c>
      <c r="J26" s="141"/>
      <c r="K26" s="136">
        <v>30</v>
      </c>
      <c r="L26" s="681">
        <f>'[1]ВДН'!L26*1.03</f>
        <v>17407</v>
      </c>
      <c r="M26" s="138"/>
      <c r="N26" s="744">
        <f t="shared" si="0"/>
        <v>18608.083</v>
      </c>
      <c r="O26" s="5"/>
      <c r="P26" s="5"/>
    </row>
    <row r="27" spans="1:16" ht="14.25" customHeight="1">
      <c r="A27" s="1014" t="s">
        <v>381</v>
      </c>
      <c r="B27" s="1014"/>
      <c r="C27" s="128" t="s">
        <v>382</v>
      </c>
      <c r="D27" s="128">
        <v>1.1</v>
      </c>
      <c r="E27" s="128">
        <v>0.7</v>
      </c>
      <c r="F27" s="128">
        <v>1.1</v>
      </c>
      <c r="G27" s="140"/>
      <c r="H27" s="128">
        <v>150</v>
      </c>
      <c r="I27" s="128" t="s">
        <v>380</v>
      </c>
      <c r="J27" s="141"/>
      <c r="K27" s="128">
        <v>34</v>
      </c>
      <c r="L27" s="681">
        <f>'[1]ВДН'!L27*1.03</f>
        <v>18519.4</v>
      </c>
      <c r="M27" s="138"/>
      <c r="N27" s="744">
        <f t="shared" si="0"/>
        <v>19797.2386</v>
      </c>
      <c r="O27" s="5"/>
      <c r="P27" s="5"/>
    </row>
    <row r="28" spans="1:16" ht="14.25" customHeight="1">
      <c r="A28" s="995"/>
      <c r="B28" s="995"/>
      <c r="C28" s="27"/>
      <c r="D28" s="27"/>
      <c r="E28" s="27"/>
      <c r="F28" s="27"/>
      <c r="G28" s="19"/>
      <c r="H28" s="27"/>
      <c r="I28" s="27"/>
      <c r="J28" s="30"/>
      <c r="K28" s="27"/>
      <c r="L28" s="7"/>
      <c r="M28" s="6"/>
      <c r="N28" s="5"/>
      <c r="O28" s="5"/>
      <c r="P28" s="5"/>
    </row>
    <row r="29" spans="1:16" ht="14.25" customHeight="1">
      <c r="A29" s="55"/>
      <c r="B29" s="55"/>
      <c r="C29" s="32"/>
      <c r="D29" s="31"/>
      <c r="E29" s="6"/>
      <c r="F29" s="5"/>
      <c r="G29" s="19"/>
      <c r="H29" s="1004"/>
      <c r="I29" s="1005"/>
      <c r="J29" s="30"/>
      <c r="K29" s="7"/>
      <c r="L29" s="6"/>
      <c r="M29" s="6"/>
      <c r="N29" s="5"/>
      <c r="O29" s="5"/>
      <c r="P29" s="5"/>
    </row>
    <row r="30" spans="1:16" ht="12.75" customHeight="1">
      <c r="A30" s="54"/>
      <c r="B30" s="54"/>
      <c r="C30" s="7"/>
      <c r="D30" s="5"/>
      <c r="E30" s="6"/>
      <c r="F30" s="5"/>
      <c r="G30" s="5"/>
      <c r="H30" s="1006"/>
      <c r="I30" s="1005"/>
      <c r="J30" s="5"/>
      <c r="K30" s="7"/>
      <c r="L30" s="5"/>
      <c r="M30" s="6"/>
      <c r="N30" s="5"/>
      <c r="O30" s="5"/>
      <c r="P30" s="5"/>
    </row>
    <row r="31" spans="1:16" ht="13.5" customHeight="1">
      <c r="A31" s="996"/>
      <c r="B31" s="996"/>
      <c r="C31" s="7"/>
      <c r="D31" s="5"/>
      <c r="E31" s="6"/>
      <c r="F31" s="5"/>
      <c r="G31" s="5"/>
      <c r="H31" s="5"/>
      <c r="I31" s="5"/>
      <c r="J31" s="5"/>
      <c r="K31" s="7"/>
      <c r="L31" s="5"/>
      <c r="M31" s="6"/>
      <c r="N31" s="5"/>
      <c r="O31" s="5"/>
      <c r="P31" s="5"/>
    </row>
    <row r="32" spans="1:16" ht="14.25" customHeight="1">
      <c r="A32" s="995"/>
      <c r="B32" s="995"/>
      <c r="C32" s="7"/>
      <c r="D32" s="5"/>
      <c r="E32" s="6"/>
      <c r="F32" s="5"/>
      <c r="G32" s="5"/>
      <c r="H32" s="5"/>
      <c r="I32" s="5"/>
      <c r="J32" s="5"/>
      <c r="K32" s="7"/>
      <c r="L32" s="5"/>
      <c r="M32" s="6"/>
      <c r="N32" s="5"/>
      <c r="O32" s="5"/>
      <c r="P32" s="5"/>
    </row>
    <row r="33" spans="1:16" ht="12.75" customHeight="1">
      <c r="A33" s="996"/>
      <c r="B33" s="996"/>
      <c r="C33" s="7"/>
      <c r="D33" s="7"/>
      <c r="E33" s="6"/>
      <c r="F33" s="5"/>
      <c r="G33" s="5"/>
      <c r="H33" s="5"/>
      <c r="I33" s="5"/>
      <c r="J33" s="5"/>
      <c r="K33" s="7"/>
      <c r="L33" s="5"/>
      <c r="M33" s="6"/>
      <c r="N33" s="5"/>
      <c r="O33" s="5"/>
      <c r="P33" s="5"/>
    </row>
    <row r="34" spans="1:16" ht="12.75" customHeight="1">
      <c r="A34" s="995"/>
      <c r="B34" s="995"/>
      <c r="C34" s="7"/>
      <c r="D34" s="7"/>
      <c r="E34" s="6"/>
      <c r="F34" s="7"/>
      <c r="G34" s="5"/>
      <c r="H34" s="29"/>
      <c r="I34" s="5"/>
      <c r="J34" s="20"/>
      <c r="K34" s="7"/>
      <c r="L34" s="5"/>
      <c r="M34" s="6"/>
      <c r="N34" s="5"/>
      <c r="O34" s="5"/>
      <c r="P34" s="5"/>
    </row>
    <row r="35" spans="1:16" ht="12.75" customHeight="1">
      <c r="A35" s="996"/>
      <c r="B35" s="996"/>
      <c r="C35" s="7"/>
      <c r="D35" s="7"/>
      <c r="E35" s="6"/>
      <c r="F35" s="7"/>
      <c r="G35" s="5"/>
      <c r="H35" s="28"/>
      <c r="I35" s="5"/>
      <c r="J35" s="16"/>
      <c r="K35" s="7"/>
      <c r="L35" s="5"/>
      <c r="M35" s="6"/>
      <c r="N35" s="5"/>
      <c r="O35" s="5"/>
      <c r="P35" s="5"/>
    </row>
    <row r="36" spans="1:16" ht="12" customHeight="1">
      <c r="A36" s="995"/>
      <c r="B36" s="995"/>
      <c r="C36" s="7"/>
      <c r="D36" s="16"/>
      <c r="E36" s="6"/>
      <c r="F36" s="7"/>
      <c r="G36" s="5"/>
      <c r="H36" s="1004"/>
      <c r="I36" s="1005"/>
      <c r="J36" s="7"/>
      <c r="K36" s="7"/>
      <c r="L36" s="5"/>
      <c r="M36" s="6"/>
      <c r="N36" s="5"/>
      <c r="O36" s="5"/>
      <c r="P36" s="5"/>
    </row>
    <row r="37" spans="1:16" ht="12.75" customHeight="1">
      <c r="A37" s="996"/>
      <c r="B37" s="996"/>
      <c r="C37" s="7"/>
      <c r="D37" s="16"/>
      <c r="E37" s="6"/>
      <c r="F37" s="7"/>
      <c r="G37" s="5"/>
      <c r="H37" s="1004"/>
      <c r="I37" s="1005"/>
      <c r="J37" s="5"/>
      <c r="K37" s="7"/>
      <c r="L37" s="5"/>
      <c r="M37" s="15"/>
      <c r="N37" s="5"/>
      <c r="O37" s="5"/>
      <c r="P37" s="5"/>
    </row>
    <row r="38" spans="1:16" ht="13.5" customHeight="1">
      <c r="A38" s="995"/>
      <c r="B38" s="995"/>
      <c r="C38" s="7"/>
      <c r="D38" s="16"/>
      <c r="E38" s="6"/>
      <c r="F38" s="7"/>
      <c r="G38" s="5"/>
      <c r="H38" s="1004"/>
      <c r="I38" s="1005"/>
      <c r="J38" s="5"/>
      <c r="K38" s="7"/>
      <c r="L38" s="7"/>
      <c r="M38" s="15"/>
      <c r="N38" s="5"/>
      <c r="O38" s="5"/>
      <c r="P38" s="5"/>
    </row>
    <row r="39" spans="1:16" ht="12.75" customHeight="1">
      <c r="A39" s="996"/>
      <c r="B39" s="996"/>
      <c r="C39" s="7"/>
      <c r="D39" s="5"/>
      <c r="E39" s="6"/>
      <c r="F39" s="5"/>
      <c r="G39" s="5"/>
      <c r="H39" s="990"/>
      <c r="I39" s="1005"/>
      <c r="J39" s="5"/>
      <c r="K39" s="7"/>
      <c r="L39" s="7"/>
      <c r="M39" s="6"/>
      <c r="N39" s="5"/>
      <c r="O39" s="5"/>
      <c r="P39" s="5"/>
    </row>
    <row r="40" spans="1:16" ht="12" customHeight="1">
      <c r="A40" s="995"/>
      <c r="B40" s="995"/>
      <c r="C40" s="7"/>
      <c r="D40" s="5"/>
      <c r="E40" s="6"/>
      <c r="F40" s="5"/>
      <c r="G40" s="5"/>
      <c r="H40" s="1006"/>
      <c r="I40" s="1005"/>
      <c r="J40" s="5"/>
      <c r="K40" s="7"/>
      <c r="L40" s="7"/>
      <c r="M40" s="6"/>
      <c r="N40" s="5"/>
      <c r="O40" s="5"/>
      <c r="P40" s="5"/>
    </row>
    <row r="41" spans="1:16" ht="12" customHeight="1">
      <c r="A41" s="996"/>
      <c r="B41" s="996"/>
      <c r="C41" s="7"/>
      <c r="D41" s="5"/>
      <c r="E41" s="6"/>
      <c r="F41" s="5"/>
      <c r="G41" s="5"/>
      <c r="H41" s="1006"/>
      <c r="I41" s="1005"/>
      <c r="J41" s="5"/>
      <c r="K41" s="7"/>
      <c r="L41" s="7"/>
      <c r="M41" s="6"/>
      <c r="N41" s="5"/>
      <c r="O41" s="5"/>
      <c r="P41" s="5"/>
    </row>
    <row r="42" spans="1:16" ht="14.25" customHeight="1">
      <c r="A42" s="995"/>
      <c r="B42" s="995"/>
      <c r="C42" s="7"/>
      <c r="D42" s="7"/>
      <c r="E42" s="6"/>
      <c r="F42" s="2"/>
      <c r="G42" s="5"/>
      <c r="H42" s="1006"/>
      <c r="I42" s="1005"/>
      <c r="J42" s="5"/>
      <c r="K42" s="7"/>
      <c r="L42" s="5"/>
      <c r="M42" s="6"/>
      <c r="N42" s="5"/>
      <c r="O42" s="5"/>
      <c r="P42" s="5"/>
    </row>
    <row r="43" spans="1:16" ht="13.5" customHeight="1">
      <c r="A43" s="996"/>
      <c r="B43" s="996"/>
      <c r="C43" s="5"/>
      <c r="D43" s="7"/>
      <c r="E43" s="6"/>
      <c r="F43" s="16"/>
      <c r="G43" s="16"/>
      <c r="H43" s="1006"/>
      <c r="I43" s="1005"/>
      <c r="J43" s="5"/>
      <c r="K43" s="7"/>
      <c r="L43" s="5"/>
      <c r="M43" s="6"/>
      <c r="N43" s="5"/>
      <c r="O43" s="5"/>
      <c r="P43" s="5"/>
    </row>
    <row r="44" spans="1:16" ht="12" customHeight="1">
      <c r="A44" s="995"/>
      <c r="B44" s="995"/>
      <c r="C44" s="5"/>
      <c r="D44" s="7"/>
      <c r="E44" s="6"/>
      <c r="F44" s="16"/>
      <c r="G44" s="16"/>
      <c r="H44" s="1006"/>
      <c r="I44" s="1005"/>
      <c r="J44" s="5"/>
      <c r="K44" s="7"/>
      <c r="L44" s="5"/>
      <c r="M44" s="6"/>
      <c r="N44" s="5"/>
      <c r="O44" s="5"/>
      <c r="P44" s="5"/>
    </row>
    <row r="45" spans="1:16" ht="12" customHeight="1">
      <c r="A45" s="996"/>
      <c r="B45" s="996"/>
      <c r="C45" s="5"/>
      <c r="D45" s="5"/>
      <c r="E45" s="6"/>
      <c r="F45" s="16"/>
      <c r="G45" s="16"/>
      <c r="H45" s="1006"/>
      <c r="I45" s="1005"/>
      <c r="J45" s="5"/>
      <c r="K45" s="7"/>
      <c r="L45" s="5"/>
      <c r="M45" s="6"/>
      <c r="N45" s="5"/>
      <c r="O45" s="5"/>
      <c r="P45" s="5"/>
    </row>
    <row r="46" spans="1:17" ht="15.75">
      <c r="A46" s="6"/>
      <c r="B46" s="5"/>
      <c r="C46" s="5"/>
      <c r="D46" s="5"/>
      <c r="E46" s="6"/>
      <c r="F46" s="16"/>
      <c r="G46" s="16"/>
      <c r="H46" s="990"/>
      <c r="I46" s="1005"/>
      <c r="J46" s="7"/>
      <c r="K46" s="7"/>
      <c r="L46" s="7"/>
      <c r="M46" s="6"/>
      <c r="N46" s="5"/>
      <c r="O46" s="5"/>
      <c r="P46" s="5"/>
      <c r="Q46" s="21"/>
    </row>
    <row r="47" spans="1:16" ht="16.5" customHeight="1">
      <c r="A47" s="5"/>
      <c r="B47" s="5"/>
      <c r="C47" s="5"/>
      <c r="D47" s="5"/>
      <c r="E47" s="6"/>
      <c r="F47" s="5"/>
      <c r="G47" s="5"/>
      <c r="H47" s="990"/>
      <c r="I47" s="1005"/>
      <c r="J47" s="7"/>
      <c r="K47" s="7"/>
      <c r="L47" s="5"/>
      <c r="M47" s="6"/>
      <c r="N47" s="5"/>
      <c r="O47" s="5"/>
      <c r="P47" s="5"/>
    </row>
    <row r="48" spans="1:16" ht="15.75">
      <c r="A48" s="1004"/>
      <c r="B48" s="1004"/>
      <c r="C48" s="1004"/>
      <c r="D48" s="1004"/>
      <c r="E48" s="1004"/>
      <c r="F48" s="19"/>
      <c r="G48" s="19"/>
      <c r="H48" s="19"/>
      <c r="I48" s="19"/>
      <c r="J48" s="19"/>
      <c r="K48" s="19"/>
      <c r="L48" s="19"/>
      <c r="M48" s="19"/>
      <c r="N48" s="5"/>
      <c r="O48" s="5"/>
      <c r="P48" s="5"/>
    </row>
    <row r="49" spans="1:16" s="11" customFormat="1" ht="15.75">
      <c r="A49" s="23"/>
      <c r="B49" s="15"/>
      <c r="C49" s="6"/>
      <c r="D49" s="6"/>
      <c r="E49" s="6"/>
      <c r="F49" s="1008"/>
      <c r="G49" s="1009"/>
      <c r="H49" s="1009"/>
      <c r="I49" s="1010"/>
      <c r="J49" s="1010"/>
      <c r="K49" s="1010"/>
      <c r="L49" s="1"/>
      <c r="M49" s="1"/>
      <c r="N49" s="16"/>
      <c r="O49" s="16"/>
      <c r="P49" s="16"/>
    </row>
    <row r="50" spans="1:16" s="11" customFormat="1" ht="15.75">
      <c r="A50" s="21"/>
      <c r="B50" s="6"/>
      <c r="C50" s="21"/>
      <c r="D50" s="18"/>
      <c r="E50" s="22"/>
      <c r="F50" s="1008"/>
      <c r="G50" s="1007"/>
      <c r="H50" s="1007"/>
      <c r="I50" s="1007"/>
      <c r="J50" s="1007"/>
      <c r="K50" s="1007"/>
      <c r="L50" s="1"/>
      <c r="M50" s="1"/>
      <c r="N50" s="16"/>
      <c r="O50" s="16"/>
      <c r="P50" s="16"/>
    </row>
    <row r="51" spans="1:13" s="11" customFormat="1" ht="15.75">
      <c r="A51" s="3"/>
      <c r="B51" s="16"/>
      <c r="C51" s="3"/>
      <c r="D51" s="3"/>
      <c r="E51" s="24"/>
      <c r="F51" s="25"/>
      <c r="G51" s="1003"/>
      <c r="H51" s="1003"/>
      <c r="I51" s="1003"/>
      <c r="J51" s="1003"/>
      <c r="K51" s="1003"/>
      <c r="L51" s="25"/>
      <c r="M51" s="1"/>
    </row>
    <row r="52" spans="1:13" s="11" customFormat="1" ht="15.75">
      <c r="A52" s="1"/>
      <c r="B52" s="3"/>
      <c r="C52" s="3"/>
      <c r="D52" s="3"/>
      <c r="E52" s="24"/>
      <c r="F52" s="25"/>
      <c r="G52" s="1003"/>
      <c r="H52" s="1003"/>
      <c r="I52" s="1003"/>
      <c r="J52" s="1003"/>
      <c r="K52" s="1003"/>
      <c r="L52" s="25"/>
      <c r="M52" s="1"/>
    </row>
    <row r="53" spans="1:13" s="11" customFormat="1" ht="15.75">
      <c r="A53" s="3"/>
      <c r="B53" s="3"/>
      <c r="C53" s="3"/>
      <c r="D53" s="13"/>
      <c r="E53" s="24"/>
      <c r="F53" s="25"/>
      <c r="G53" s="1003"/>
      <c r="H53" s="1003"/>
      <c r="I53" s="1003"/>
      <c r="J53" s="1003"/>
      <c r="K53" s="1003"/>
      <c r="L53" s="25"/>
      <c r="M53" s="1"/>
    </row>
    <row r="54" spans="1:13" s="11" customFormat="1" ht="15.75">
      <c r="A54" s="3"/>
      <c r="B54" s="3"/>
      <c r="C54" s="3"/>
      <c r="D54" s="13"/>
      <c r="E54" s="24"/>
      <c r="F54" s="25"/>
      <c r="G54" s="1003"/>
      <c r="H54" s="1003"/>
      <c r="I54" s="1003"/>
      <c r="J54" s="1003"/>
      <c r="K54" s="1003"/>
      <c r="L54" s="25"/>
      <c r="M54" s="1"/>
    </row>
    <row r="55" spans="1:13" s="11" customFormat="1" ht="15.75">
      <c r="A55" s="3"/>
      <c r="B55" s="3"/>
      <c r="C55" s="3"/>
      <c r="D55" s="3"/>
      <c r="E55" s="24"/>
      <c r="F55" s="25"/>
      <c r="G55" s="1003"/>
      <c r="H55" s="1003"/>
      <c r="I55" s="1003"/>
      <c r="J55" s="1003"/>
      <c r="K55" s="1003"/>
      <c r="L55" s="25"/>
      <c r="M55" s="1"/>
    </row>
    <row r="56" spans="1:13" s="11" customFormat="1" ht="15.75">
      <c r="A56" s="3"/>
      <c r="B56" s="3"/>
      <c r="C56" s="3"/>
      <c r="D56" s="13"/>
      <c r="E56" s="24"/>
      <c r="F56" s="25"/>
      <c r="G56" s="1003"/>
      <c r="H56" s="1003"/>
      <c r="I56" s="1003"/>
      <c r="J56" s="1003"/>
      <c r="K56" s="1003"/>
      <c r="L56" s="25"/>
      <c r="M56" s="1"/>
    </row>
    <row r="57" spans="1:13" s="11" customFormat="1" ht="15.75">
      <c r="A57" s="3"/>
      <c r="B57" s="3"/>
      <c r="C57" s="3"/>
      <c r="D57" s="3"/>
      <c r="E57" s="24"/>
      <c r="F57" s="25"/>
      <c r="G57" s="1003"/>
      <c r="H57" s="1003"/>
      <c r="I57" s="1003"/>
      <c r="J57" s="1003"/>
      <c r="K57" s="1003"/>
      <c r="L57" s="25"/>
      <c r="M57" s="10"/>
    </row>
    <row r="58" spans="1:13" s="11" customFormat="1" ht="15.75">
      <c r="A58" s="3"/>
      <c r="B58" s="3"/>
      <c r="C58" s="3"/>
      <c r="D58" s="3"/>
      <c r="E58" s="24"/>
      <c r="F58" s="25"/>
      <c r="G58" s="1003"/>
      <c r="H58" s="1003"/>
      <c r="I58" s="1003"/>
      <c r="J58" s="1003"/>
      <c r="K58" s="1003"/>
      <c r="L58" s="25"/>
      <c r="M58" s="10"/>
    </row>
    <row r="59" s="11" customFormat="1" ht="7.5" customHeight="1">
      <c r="B59" s="3"/>
    </row>
    <row r="60" ht="12.75">
      <c r="B60" s="11"/>
    </row>
  </sheetData>
  <sheetProtection/>
  <mergeCells count="85">
    <mergeCell ref="A5:B5"/>
    <mergeCell ref="F5:G5"/>
    <mergeCell ref="I5:J5"/>
    <mergeCell ref="L5:M5"/>
    <mergeCell ref="A14:B14"/>
    <mergeCell ref="A6:B6"/>
    <mergeCell ref="F6:G6"/>
    <mergeCell ref="I6:J6"/>
    <mergeCell ref="L6:M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7:B37"/>
    <mergeCell ref="H37:I37"/>
    <mergeCell ref="A27:B27"/>
    <mergeCell ref="A28:B28"/>
    <mergeCell ref="H29:I29"/>
    <mergeCell ref="H30:I30"/>
    <mergeCell ref="A31:B31"/>
    <mergeCell ref="A32:B32"/>
    <mergeCell ref="A33:B33"/>
    <mergeCell ref="A34:B34"/>
    <mergeCell ref="A35:B35"/>
    <mergeCell ref="A36:B36"/>
    <mergeCell ref="H36:I36"/>
    <mergeCell ref="A38:B38"/>
    <mergeCell ref="H38:I38"/>
    <mergeCell ref="A39:B39"/>
    <mergeCell ref="H39:I39"/>
    <mergeCell ref="A40:B40"/>
    <mergeCell ref="H40:I40"/>
    <mergeCell ref="H47:I47"/>
    <mergeCell ref="A41:B41"/>
    <mergeCell ref="H41:I41"/>
    <mergeCell ref="A42:B42"/>
    <mergeCell ref="H42:I42"/>
    <mergeCell ref="A43:B43"/>
    <mergeCell ref="H43:I43"/>
    <mergeCell ref="A44:B44"/>
    <mergeCell ref="H44:I44"/>
    <mergeCell ref="A45:B45"/>
    <mergeCell ref="H45:I45"/>
    <mergeCell ref="H46:I46"/>
    <mergeCell ref="G52:H52"/>
    <mergeCell ref="I52:K52"/>
    <mergeCell ref="G53:H53"/>
    <mergeCell ref="I53:K53"/>
    <mergeCell ref="A48:E48"/>
    <mergeCell ref="F49:F50"/>
    <mergeCell ref="G49:H49"/>
    <mergeCell ref="I49:K49"/>
    <mergeCell ref="G50:H50"/>
    <mergeCell ref="I50:K50"/>
    <mergeCell ref="G57:H57"/>
    <mergeCell ref="I57:K57"/>
    <mergeCell ref="G58:H58"/>
    <mergeCell ref="I58:K58"/>
    <mergeCell ref="A1:N1"/>
    <mergeCell ref="A2:N2"/>
    <mergeCell ref="A3:N3"/>
    <mergeCell ref="A4:N4"/>
    <mergeCell ref="G54:H54"/>
    <mergeCell ref="I54:K54"/>
    <mergeCell ref="G55:H55"/>
    <mergeCell ref="I55:K55"/>
    <mergeCell ref="G56:H56"/>
    <mergeCell ref="I56:K56"/>
    <mergeCell ref="G51:H51"/>
    <mergeCell ref="I51:K51"/>
  </mergeCells>
  <printOptions/>
  <pageMargins left="0.6692913385826772" right="0.5511811023622047" top="0.15748031496062992" bottom="0.1968503937007874" header="0.15748031496062992" footer="0.23"/>
  <pageSetup horizontalDpi="200" verticalDpi="200" orientation="landscape" paperSize="9" scale="84" r:id="rId1"/>
  <headerFooter alignWithMargins="0">
    <oddFooter>&amp;L*-цены приведены с НДС&amp;R2 из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Васюткин Николай Федорович</Manager>
  <Company>ООО "Доминик Гарант"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Стекла Клингера, водоуказательные приборы</dc:title>
  <dc:subject>Прайс-лист</dc:subject>
  <dc:creator>Васюткин Николай Федорович</dc:creator>
  <cp:keywords>Стекло Клингера, Дюренса, указатель уровня, запорное устройство</cp:keywords>
  <dc:description/>
  <cp:lastModifiedBy>Olya</cp:lastModifiedBy>
  <cp:lastPrinted>2013-02-04T06:27:52Z</cp:lastPrinted>
  <dcterms:created xsi:type="dcterms:W3CDTF">1996-10-08T23:32:33Z</dcterms:created>
  <dcterms:modified xsi:type="dcterms:W3CDTF">2013-03-21T15:47:46Z</dcterms:modified>
  <cp:category/>
  <cp:version/>
  <cp:contentType/>
  <cp:contentStatus/>
</cp:coreProperties>
</file>